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1"/>
  </bookViews>
  <sheets>
    <sheet name="教师工作量汇总表" sheetId="1" r:id="rId1"/>
    <sheet name="教学工作量" sheetId="2" r:id="rId2"/>
    <sheet name="其他工作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7f9d9313-576a-4b11-b45c-3dda6f02fbf3</author>
    <author>357e7fa3-0697-4053-825f-6d36181dbe75</author>
    <author>1df11487-aaa8-41e8-afb5-4189edb6a170</author>
    <author>6577193b-3b75-48e9-b187-bf2a2ae9b759</author>
    <author>52d24fde-88ba-405e-b42d-6fc0de0199ae</author>
    <author>c8a524d7-ecb1-4830-a84f-37c9888bca68</author>
    <author>2f63ece8-7987-46ee-8e39-249ddcaa5aa3</author>
    <author>5d3f1117-d6bb-4820-8940-70476d8ee3ff</author>
    <author>Lenovo</author>
  </authors>
  <commentList>
    <comment ref="U4" authorId="0">
      <text>
        <r>
          <rPr>
            <sz val="11"/>
            <color indexed="8"/>
            <rFont val="宋体"/>
            <scheme val="minor"/>
            <charset val="0"/>
          </rPr>
          <t xml:space="preserve">沈慧: 教学工作量=小计1+小计2
</t>
        </r>
      </text>
    </comment>
    <comment ref="J5" authorId="1">
      <text>
        <r>
          <rPr>
            <sz val="11"/>
            <color indexed="8"/>
            <rFont val="宋体"/>
            <scheme val="minor"/>
            <charset val="0"/>
          </rPr>
          <t xml:space="preserve">沈慧: 当P≤45时，       K1=1；(P为学生人数)
当45＜P＜90时，K1=1+0.5*(P/45-1) 
当P≥90时，       K1=1.5+0.2*(P/45-2) 
</t>
        </r>
      </text>
    </comment>
    <comment ref="K5" authorId="2">
      <text>
        <r>
          <rPr>
            <sz val="11"/>
            <color indexed="8"/>
            <rFont val="宋体"/>
            <scheme val="minor"/>
            <charset val="0"/>
          </rPr>
          <t xml:space="preserve">沈慧: 重复课：K2=0.8
普通课：K2=1.0
</t>
        </r>
      </text>
    </comment>
    <comment ref="L5" authorId="3">
      <text>
        <r>
          <rPr>
            <sz val="11"/>
            <color indexed="8"/>
            <rFont val="宋体"/>
            <scheme val="minor"/>
            <charset val="0"/>
          </rPr>
          <t xml:space="preserve">沈慧: 工作量=实际课时*规模系数*课型系数
</t>
        </r>
      </text>
    </comment>
    <comment ref="N5" authorId="4">
      <text>
        <r>
          <rPr>
            <sz val="11"/>
            <color indexed="8"/>
            <rFont val="宋体"/>
            <scheme val="minor"/>
            <charset val="0"/>
          </rPr>
          <t xml:space="preserve">沈慧: 指共同指导同一的实践项目的教师人数。
</t>
        </r>
      </text>
    </comment>
    <comment ref="O5" authorId="5">
      <text>
        <r>
          <rPr>
            <sz val="11"/>
            <color indexed="8"/>
            <rFont val="宋体"/>
            <scheme val="minor"/>
            <charset val="0"/>
          </rPr>
          <t xml:space="preserve">沈慧: 类型1：指导校内阶段实训、课程设计
类型2：全程指导校外实践（含社会调查、写生、采风等）
</t>
        </r>
      </text>
    </comment>
    <comment ref="S5" authorId="6">
      <text>
        <r>
          <rPr>
            <sz val="11"/>
            <color indexed="8"/>
            <rFont val="宋体"/>
            <scheme val="minor"/>
            <charset val="0"/>
          </rPr>
          <t xml:space="preserve">沈慧: 类型1：K3=24
类型2：K3=12*(1+P/45)
</t>
        </r>
      </text>
    </comment>
    <comment ref="T5" authorId="7">
      <text>
        <r>
          <rPr>
            <sz val="11"/>
            <color indexed="8"/>
            <rFont val="宋体"/>
            <scheme val="minor"/>
            <charset val="0"/>
          </rPr>
          <t xml:space="preserve">沈慧: 工作量=修正系数*周数/教师人数
</t>
        </r>
      </text>
    </comment>
    <comment ref="H113" authorId="8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王曙东上1次课</t>
        </r>
      </text>
    </comment>
    <comment ref="H129" authorId="8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杨彦上一次课</t>
        </r>
      </text>
    </comment>
    <comment ref="H137" authorId="8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刘玉申上2次课</t>
        </r>
      </text>
    </comment>
    <comment ref="H141" authorId="8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陈宏武上1次课</t>
        </r>
      </text>
    </comment>
    <comment ref="H145" authorId="8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徐桂中上1次课</t>
        </r>
      </text>
    </comment>
    <comment ref="H150" authorId="8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邵从清上一次课</t>
        </r>
      </text>
    </comment>
    <comment ref="H153" authorId="8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邵从清上一次课</t>
        </r>
      </text>
    </comment>
    <comment ref="H158" authorId="8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顾玉萍上1次课</t>
        </r>
      </text>
    </comment>
  </commentList>
</comments>
</file>

<file path=xl/comments2.xml><?xml version="1.0" encoding="utf-8"?>
<comments xmlns="http://schemas.openxmlformats.org/spreadsheetml/2006/main">
  <authors>
    <author>15bdbbd5-b02a-4c6b-9128-3342d6227aea</author>
    <author>e770f6ee-1d50-4401-b145-830311f880aa</author>
  </authors>
  <commentList>
    <comment ref="C4" authorId="0">
      <text>
        <r>
          <rPr>
            <sz val="11"/>
            <color indexed="8"/>
            <rFont val="宋体"/>
            <scheme val="minor"/>
            <charset val="0"/>
          </rPr>
          <t xml:space="preserve">沈慧: 工作项目一般包括：指导毕业设计、毕业答辩、出卷、阅卷、监考等。其他项目按相关规定执行。
</t>
        </r>
      </text>
    </comment>
    <comment ref="I4" authorId="1">
      <text>
        <r>
          <rPr>
            <sz val="11"/>
            <color indexed="8"/>
            <rFont val="宋体"/>
            <scheme val="minor"/>
            <charset val="0"/>
          </rPr>
          <t xml:space="preserve">沈慧: 出试卷（AB卷）：2课时/套
阅卷：2课时/自然班
监考：1课时/场
指导毕业设计：6课时/生
毕业答辩：3课时/生
</t>
        </r>
      </text>
    </comment>
  </commentList>
</comments>
</file>

<file path=xl/sharedStrings.xml><?xml version="1.0" encoding="utf-8"?>
<sst xmlns="http://schemas.openxmlformats.org/spreadsheetml/2006/main" count="617" uniqueCount="273">
  <si>
    <t>盐城工业职业技术学院
2023 年度教师工作量汇总表</t>
  </si>
  <si>
    <r>
      <t>院（系、中心）：马克思主义学院</t>
    </r>
    <r>
      <rPr>
        <sz val="12"/>
        <color rgb="FF000000"/>
        <rFont val="黑体"/>
        <charset val="134"/>
      </rPr>
      <t xml:space="preserve">  </t>
    </r>
    <r>
      <rPr>
        <b/>
        <sz val="12"/>
        <color rgb="FF000000"/>
        <rFont val="黑体"/>
        <charset val="134"/>
      </rPr>
      <t>填表人：沈慧</t>
    </r>
    <r>
      <rPr>
        <sz val="12"/>
        <color rgb="FF000000"/>
        <rFont val="黑体"/>
        <charset val="134"/>
      </rPr>
      <t xml:space="preserve">  </t>
    </r>
    <r>
      <rPr>
        <b/>
        <sz val="12"/>
        <color rgb="FF000000"/>
        <rFont val="黑体"/>
        <charset val="134"/>
      </rPr>
      <t>填表日期：2023年12月30日</t>
    </r>
  </si>
  <si>
    <t>此表用于教师工作量汇总统计。请依据“教学工作量”和“其他工作量”2张分表统计，一律采用公式计算。</t>
  </si>
  <si>
    <t>工号</t>
  </si>
  <si>
    <t>姓名</t>
  </si>
  <si>
    <t>2022-2023-2</t>
  </si>
  <si>
    <t>2023-2024-1</t>
  </si>
  <si>
    <t>总计</t>
  </si>
  <si>
    <t>备注</t>
  </si>
  <si>
    <r>
      <rPr>
        <b/>
        <sz val="8"/>
        <color rgb="FF000000"/>
        <rFont val="微软雅黑"/>
        <charset val="134"/>
      </rPr>
      <t>教学</t>
    </r>
    <r>
      <rPr>
        <sz val="8"/>
        <color rgb="FF000000"/>
        <rFont val="微软雅黑"/>
        <charset val="134"/>
      </rPr>
      <t xml:space="preserve">
</t>
    </r>
    <r>
      <rPr>
        <b/>
        <sz val="8"/>
        <color rgb="FF000000"/>
        <rFont val="微软雅黑"/>
        <charset val="134"/>
      </rPr>
      <t>工作量</t>
    </r>
  </si>
  <si>
    <t>指导毕业设计</t>
  </si>
  <si>
    <t>毕业答辩</t>
  </si>
  <si>
    <t>其他
工作量</t>
  </si>
  <si>
    <t>教学
工作量</t>
  </si>
  <si>
    <t>杨娟</t>
  </si>
  <si>
    <t>院长</t>
  </si>
  <si>
    <t>贾妍春</t>
  </si>
  <si>
    <t>副院长、教研室主任</t>
  </si>
  <si>
    <t>沈慧</t>
  </si>
  <si>
    <t>教学秘书、教研室主任</t>
  </si>
  <si>
    <t>朱莹</t>
  </si>
  <si>
    <t>办公室主任</t>
  </si>
  <si>
    <t>浦爱东</t>
  </si>
  <si>
    <t>教研室主任</t>
  </si>
  <si>
    <t>杜丽华</t>
  </si>
  <si>
    <t>校级督导</t>
  </si>
  <si>
    <t>陈凤琴</t>
  </si>
  <si>
    <t>刘大伟</t>
  </si>
  <si>
    <t>杜旭静</t>
  </si>
  <si>
    <t>夏丽娟</t>
  </si>
  <si>
    <t>宋青</t>
  </si>
  <si>
    <t>陈晖</t>
  </si>
  <si>
    <t>费羽洁</t>
  </si>
  <si>
    <t>温银玉</t>
  </si>
  <si>
    <t>程训博</t>
  </si>
  <si>
    <t>安俊婷</t>
  </si>
  <si>
    <t>陈聃</t>
  </si>
  <si>
    <t>刘玉婷</t>
  </si>
  <si>
    <t>倪亚楠</t>
  </si>
  <si>
    <t>刘昕</t>
  </si>
  <si>
    <t>孙良媛</t>
  </si>
  <si>
    <t>曹晶晶</t>
  </si>
  <si>
    <t>吴楷文</t>
  </si>
  <si>
    <t>刘基</t>
  </si>
  <si>
    <t>段楠</t>
  </si>
  <si>
    <t>下半年新进教师</t>
  </si>
  <si>
    <t>嵇威</t>
  </si>
  <si>
    <t>闫玉</t>
  </si>
  <si>
    <t>司琼琼</t>
  </si>
  <si>
    <t>许俊生</t>
  </si>
  <si>
    <t>二线</t>
  </si>
  <si>
    <t>顾洋</t>
  </si>
  <si>
    <t>建工辅导员</t>
  </si>
  <si>
    <t>吴惠玲</t>
  </si>
  <si>
    <t>汽车辅导员</t>
  </si>
  <si>
    <t>杨敏</t>
  </si>
  <si>
    <t>艺术辅导员</t>
  </si>
  <si>
    <t>丁鑫</t>
  </si>
  <si>
    <t>校领导</t>
  </si>
  <si>
    <t>邵从清</t>
  </si>
  <si>
    <t>刘玉申</t>
  </si>
  <si>
    <t>蔺俊</t>
  </si>
  <si>
    <t>陈宏武</t>
  </si>
  <si>
    <t>顾玉萍</t>
  </si>
  <si>
    <t>徐桂中</t>
  </si>
  <si>
    <t>王曙东</t>
  </si>
  <si>
    <t>郭泽忠</t>
  </si>
  <si>
    <t>张国兵</t>
  </si>
  <si>
    <t>杨彦</t>
  </si>
  <si>
    <t>瞿才新</t>
  </si>
  <si>
    <t>孙卫芳</t>
  </si>
  <si>
    <t>吉鸿</t>
  </si>
  <si>
    <t>夏燕萍</t>
  </si>
  <si>
    <t>盐城工业职业技术学院 2023-2024学年第1学期教师教学工作量统计表</t>
  </si>
  <si>
    <t>院（系、中心）：</t>
  </si>
  <si>
    <t>马克思主义学院</t>
  </si>
  <si>
    <t>填表人：</t>
  </si>
  <si>
    <t>月</t>
  </si>
  <si>
    <t>日</t>
  </si>
  <si>
    <t>此表用于核定教师课堂教学与培养计划中规定的实践教学课时。填表时必须严格填写实际课时和相关系数（见标题栏内批注），不得自行增加或减少数据项目，数据统计一律采用公式计算。</t>
  </si>
  <si>
    <t>课堂教学</t>
  </si>
  <si>
    <t>实践教学</t>
  </si>
  <si>
    <t>课程
名称</t>
  </si>
  <si>
    <t>计划
课时</t>
  </si>
  <si>
    <t>班级</t>
  </si>
  <si>
    <t>学生
人数</t>
  </si>
  <si>
    <t>周
课时</t>
  </si>
  <si>
    <t>上课
周数</t>
  </si>
  <si>
    <t>实际
课时</t>
  </si>
  <si>
    <r>
      <rPr>
        <b/>
        <sz val="8"/>
        <rFont val="微软雅黑"/>
        <charset val="134"/>
      </rPr>
      <t>规模</t>
    </r>
    <r>
      <rPr>
        <sz val="8"/>
        <rFont val="微软雅黑"/>
        <charset val="134"/>
      </rPr>
      <t xml:space="preserve">
</t>
    </r>
    <r>
      <rPr>
        <b/>
        <sz val="8"/>
        <rFont val="微软雅黑"/>
        <charset val="134"/>
      </rPr>
      <t>系数</t>
    </r>
  </si>
  <si>
    <r>
      <rPr>
        <b/>
        <sz val="8"/>
        <rFont val="微软雅黑"/>
        <charset val="134"/>
      </rPr>
      <t>课型</t>
    </r>
    <r>
      <rPr>
        <sz val="8"/>
        <rFont val="微软雅黑"/>
        <charset val="134"/>
      </rPr>
      <t xml:space="preserve">
</t>
    </r>
    <r>
      <rPr>
        <b/>
        <sz val="8"/>
        <rFont val="微软雅黑"/>
        <charset val="134"/>
      </rPr>
      <t>系数</t>
    </r>
  </si>
  <si>
    <t>小计1</t>
  </si>
  <si>
    <t>项目</t>
  </si>
  <si>
    <t>教师
人数</t>
  </si>
  <si>
    <t>类型</t>
  </si>
  <si>
    <t>实践
班级</t>
  </si>
  <si>
    <t>周
数</t>
  </si>
  <si>
    <t>修正
系数</t>
  </si>
  <si>
    <t>小计2</t>
  </si>
  <si>
    <t>形势与政策</t>
  </si>
  <si>
    <t>新汽2211/2</t>
  </si>
  <si>
    <t>汽检2212（中加）/汽服2211/2（3+2）</t>
  </si>
  <si>
    <t>思想道德与法治</t>
  </si>
  <si>
    <t xml:space="preserve">造价2311/2/3 </t>
  </si>
  <si>
    <t>大数据2241（春）/建管2241/2（春） 社管2241（春）</t>
  </si>
  <si>
    <t>社管2311/纺织2311/纺贸2331</t>
  </si>
  <si>
    <t xml:space="preserve">会计2312/会计2311（创新班） </t>
  </si>
  <si>
    <t>物流2312/物流2311（3+2）</t>
  </si>
  <si>
    <t xml:space="preserve"> 幼管2132/33/4/5</t>
  </si>
  <si>
    <t xml:space="preserve">会计2312 /会计2311（创新班） </t>
  </si>
  <si>
    <t xml:space="preserve"> 会计2211/2</t>
  </si>
  <si>
    <t>幼管2238/9</t>
  </si>
  <si>
    <t>建工2311/31/道桥2311/建设2311</t>
  </si>
  <si>
    <t>商务2231/2 社管2231</t>
  </si>
  <si>
    <t xml:space="preserve">机电2211/2 </t>
  </si>
  <si>
    <t>电气2231/电气2211</t>
  </si>
  <si>
    <t xml:space="preserve">机电2213/4 </t>
  </si>
  <si>
    <t xml:space="preserve">数控2311/2 /智控2311 </t>
  </si>
  <si>
    <t xml:space="preserve">建设2211/建管2211/造价2211 </t>
  </si>
  <si>
    <t>机设2131/机制2131/数控2131机电2131/32</t>
  </si>
  <si>
    <t>造价2231/2/造价2212</t>
  </si>
  <si>
    <t>商务2331/纺织2331/服工2331</t>
  </si>
  <si>
    <t>社管2331/纺贸2311/服设2311</t>
  </si>
  <si>
    <t xml:space="preserve">金融2331/会计2331/会计2332 </t>
  </si>
  <si>
    <t xml:space="preserve"> 幼管2233/幼管2232</t>
  </si>
  <si>
    <t>幼管2236/7</t>
  </si>
  <si>
    <t xml:space="preserve">移动2231/2 </t>
  </si>
  <si>
    <t>社管2331/纺设2311/服设2311</t>
  </si>
  <si>
    <t>轧钢2131/机自2111/31/轨道2111</t>
  </si>
  <si>
    <t>服工2311/纺设2311</t>
  </si>
  <si>
    <t>汽检2312（中加）/汽制2333/汽检2311</t>
  </si>
  <si>
    <t>纺织2111/商务2111/社管2131/服工2131/11//服装2111/纺设2111/纺贸2111/</t>
  </si>
  <si>
    <t xml:space="preserve"> 服设2211/纺贸2211/纺设2211 </t>
  </si>
  <si>
    <t>机制2211/机设2233</t>
  </si>
  <si>
    <t xml:space="preserve">汽智2331/汽服2311/2(3+2) </t>
  </si>
  <si>
    <t>服工2311/纺贸2311</t>
  </si>
  <si>
    <t>毛泽东思想和中国特色社会主义理论体系概论</t>
  </si>
  <si>
    <t xml:space="preserve">2222109221
（4+0）/美22(7)环境L（4+0） </t>
  </si>
  <si>
    <t>统计2311/2</t>
  </si>
  <si>
    <t>汽制2237/8</t>
  </si>
  <si>
    <t xml:space="preserve">酒店2131/2/会计21/1213 </t>
  </si>
  <si>
    <t xml:space="preserve">汽智2231/2 /轨道2231 </t>
  </si>
  <si>
    <t xml:space="preserve">   思想道德与法治</t>
  </si>
  <si>
    <t>幼管2311/2药品经营2312</t>
  </si>
  <si>
    <t xml:space="preserve">幼管2331/2/13 </t>
  </si>
  <si>
    <t>幼管2311/2/药品经营2312</t>
  </si>
  <si>
    <t>幼管2331/2 /13</t>
  </si>
  <si>
    <t> 智控2111/31/电商2111/31/应电2111</t>
  </si>
  <si>
    <t xml:space="preserve">轧钢2231/机自2232/中德sgave22 </t>
  </si>
  <si>
    <t>统计2233/物流2212/物流2211（3+2）</t>
  </si>
  <si>
    <t xml:space="preserve">药品生产2311/2 </t>
  </si>
  <si>
    <t xml:space="preserve">药剂2311/2 /药品经营2311 </t>
  </si>
  <si>
    <t>药剂2311/2药品经营2311</t>
  </si>
  <si>
    <t>汽制2231/2</t>
  </si>
  <si>
    <t>2022109221（4+0）/美20（7）环设（4+0）</t>
  </si>
  <si>
    <t xml:space="preserve">物流2311（3+2）/物流2312 </t>
  </si>
  <si>
    <t xml:space="preserve">汽检2211/新汽2213/31 </t>
  </si>
  <si>
    <t>电商2132/3/4/会计2111</t>
  </si>
  <si>
    <t xml:space="preserve">机电2313/4 </t>
  </si>
  <si>
    <t xml:space="preserve">机制2311/31 </t>
  </si>
  <si>
    <t xml:space="preserve">数控2231/2 </t>
  </si>
  <si>
    <t xml:space="preserve"> 数控2233/智控2211 </t>
  </si>
  <si>
    <t xml:space="preserve">幼管2131/11/12/13 </t>
  </si>
  <si>
    <t xml:space="preserve">智控2231/32 </t>
  </si>
  <si>
    <t xml:space="preserve">机电2315/6 </t>
  </si>
  <si>
    <t xml:space="preserve"> 大数据2111/信安2111/31/造价2112/13/移动2131</t>
  </si>
  <si>
    <t xml:space="preserve">幼管2234/5 </t>
  </si>
  <si>
    <t>汽制2235/6</t>
  </si>
  <si>
    <t>机电2315/6</t>
  </si>
  <si>
    <t xml:space="preserve">信安2331/32/移动2331 </t>
  </si>
  <si>
    <t xml:space="preserve">大数据2331/11/12 </t>
  </si>
  <si>
    <t xml:space="preserve">酒店2231/32 </t>
  </si>
  <si>
    <t>云计算2331/11/12</t>
  </si>
  <si>
    <t xml:space="preserve">酒店2233/34 </t>
  </si>
  <si>
    <t xml:space="preserve"> 统计2231/32 </t>
  </si>
  <si>
    <t xml:space="preserve">大数据2311/12/31 </t>
  </si>
  <si>
    <t>建筑装饰2132/广告2131/32 /建筑室内2111/12/13/艺术设计2111</t>
  </si>
  <si>
    <t>机电2311/12</t>
  </si>
  <si>
    <t>电气2311/12</t>
  </si>
  <si>
    <t>电商2211/会计2213</t>
  </si>
  <si>
    <t xml:space="preserve">会计2231/32 </t>
  </si>
  <si>
    <t>环境设计2111/园林2111/建筑装饰2131/室内设计2131/11</t>
  </si>
  <si>
    <t xml:space="preserve">电气2311/12 </t>
  </si>
  <si>
    <t>信安2311/2</t>
  </si>
  <si>
    <t>2322109231（4+0）/美23(7)环境L（4+0）</t>
  </si>
  <si>
    <t>机电2231/2</t>
  </si>
  <si>
    <t>机设2231/2</t>
  </si>
  <si>
    <t xml:space="preserve">2222109221（4+0）/美22(7)环境L（4+0） </t>
  </si>
  <si>
    <t>汽检2312（中加）/汽制2333 /汽检2311</t>
  </si>
  <si>
    <t xml:space="preserve">2322109231（4+0）/美23(7)环境L（4+0） </t>
  </si>
  <si>
    <t>建筑装饰2331/室内设计2311/31/环境2311</t>
  </si>
  <si>
    <t>工艺美术2311/31/广告2311/31/艺术设计2311/31</t>
  </si>
  <si>
    <t xml:space="preserve">信安2211/31/32 </t>
  </si>
  <si>
    <t xml:space="preserve">大数据2211/31 </t>
  </si>
  <si>
    <t>云计算2131/32/33/11/12/移动2111</t>
  </si>
  <si>
    <t>药品生产2331/13</t>
  </si>
  <si>
    <t xml:space="preserve"> 药质2311/12/13 </t>
  </si>
  <si>
    <t xml:space="preserve">药品质量2211/药品生产2211/12 </t>
  </si>
  <si>
    <t xml:space="preserve"> 汽服2111（3+2）/物流2111（3+2） </t>
  </si>
  <si>
    <t>幼管2221/31</t>
  </si>
  <si>
    <t>2122109221（4+0）/美21（7）环设L（4+0）</t>
  </si>
  <si>
    <t xml:space="preserve">机设2331/17 </t>
  </si>
  <si>
    <t xml:space="preserve">电气2313/14 </t>
  </si>
  <si>
    <t>广告2211/31艺术设计2211/31</t>
  </si>
  <si>
    <t>药物制剂2211/药品经营2211</t>
  </si>
  <si>
    <t xml:space="preserve"> 统计2131/32/33/会计2131/物流2112</t>
  </si>
  <si>
    <t xml:space="preserve">机电2313/14 </t>
  </si>
  <si>
    <t xml:space="preserve">汽制2233/34 </t>
  </si>
  <si>
    <t>轧钢2331/机自2311/12</t>
  </si>
  <si>
    <t xml:space="preserve">新汽2311/12/13 </t>
  </si>
  <si>
    <t>建设2111/造价2111/建工2132/建管2111/12</t>
  </si>
  <si>
    <t xml:space="preserve">云计算2211/12 </t>
  </si>
  <si>
    <t xml:space="preserve">云计算2231/32 </t>
  </si>
  <si>
    <t xml:space="preserve">中国近现代史纲要
</t>
  </si>
  <si>
    <t xml:space="preserve">汽服2211/12（3+2）物流2211（3+2） </t>
  </si>
  <si>
    <t>322109231（4+0）/美23(7)环境L（4+0）</t>
  </si>
  <si>
    <t>信安2331/32移动2311/31</t>
  </si>
  <si>
    <t>汽智2111中德sgave21/新汽2111 汽制2111/31/32/33</t>
  </si>
  <si>
    <t xml:space="preserve">电商2311/12/13 </t>
  </si>
  <si>
    <t>药品质量2111/药品经营2111/31/药物制剂2111药品生产2111/12/</t>
  </si>
  <si>
    <t>室内设计2211/31环境2211/31</t>
  </si>
  <si>
    <t xml:space="preserve">金融2331/会计2331/32 </t>
  </si>
  <si>
    <t xml:space="preserve">建筑装饰2231/建筑室内2211/12/13 </t>
  </si>
  <si>
    <t>建工2211/31/道桥2211</t>
  </si>
  <si>
    <t>电商2311/12/13</t>
  </si>
  <si>
    <t>马克思主义基本原理概论</t>
  </si>
  <si>
    <t xml:space="preserve"> 汽服2211/12（3+2）物流2211（3+2） </t>
  </si>
  <si>
    <t>建管2311/造价2331</t>
  </si>
  <si>
    <t xml:space="preserve">药品生产2311/12/13/31 </t>
  </si>
  <si>
    <t xml:space="preserve">建管2311/造价2331 </t>
  </si>
  <si>
    <t>模具2111/电气2111/31/32机电11/机电2112/13</t>
  </si>
  <si>
    <t>社体2331/酒店2331/32</t>
  </si>
  <si>
    <t>轨道2311/汽制2311（SGAVE23）2331/32</t>
  </si>
  <si>
    <t xml:space="preserve">信安2311/12 </t>
  </si>
  <si>
    <t>机设2331/机电2317</t>
  </si>
  <si>
    <t xml:space="preserve">建筑室内2311/12/13/31 </t>
  </si>
  <si>
    <t xml:space="preserve">云计算2311/12/31 </t>
  </si>
  <si>
    <t>药质2311/12/13</t>
  </si>
  <si>
    <t>建工2111/12/31/造价2131/道桥2111</t>
  </si>
  <si>
    <t xml:space="preserve">轨道2311/汽制2311/31/32 </t>
  </si>
  <si>
    <t>建设2311/建工2331/11/道桥2311</t>
  </si>
  <si>
    <t>造价2314/智建2311/31</t>
  </si>
  <si>
    <t>统计2311/12（39人）</t>
  </si>
  <si>
    <t>造价2311/12/13</t>
  </si>
  <si>
    <t>汽服2311（3+2）/2/汽智2331</t>
  </si>
  <si>
    <t>工艺美术2311/31/广告2331/艺术设计2311/31</t>
  </si>
  <si>
    <t>盐城工业职业技术学院 2023-2024学年第一学期教师其他工作量统计表</t>
  </si>
  <si>
    <t>此表用于除教师常规教学外的工作量统计。必须详细填写对应工作内容，项目多于6个，可插入列，数据统计一律采用公式计算。</t>
  </si>
  <si>
    <r>
      <rPr>
        <b/>
        <sz val="12"/>
        <color rgb="FF000000"/>
        <rFont val="黑体"/>
        <charset val="134"/>
      </rPr>
      <t>工作项目</t>
    </r>
    <r>
      <rPr>
        <sz val="10"/>
        <color rgb="FF000000"/>
        <rFont val="黑体"/>
        <charset val="134"/>
      </rPr>
      <t>（列出项目名称）</t>
    </r>
  </si>
  <si>
    <r>
      <rPr>
        <b/>
        <sz val="12"/>
        <color rgb="FF000000"/>
        <rFont val="黑体"/>
        <charset val="134"/>
      </rPr>
      <t>工作量</t>
    </r>
    <r>
      <rPr>
        <sz val="10"/>
        <color rgb="FF000000"/>
        <rFont val="黑体"/>
        <charset val="134"/>
      </rPr>
      <t>（对应前列工作项目折算的课时）</t>
    </r>
  </si>
  <si>
    <t>1 指导
毕业设计</t>
  </si>
  <si>
    <t>2 毕业答辩</t>
  </si>
  <si>
    <t>3 出卷</t>
  </si>
  <si>
    <t>4 阅卷</t>
  </si>
  <si>
    <t>5 监考</t>
  </si>
  <si>
    <t>6 其他</t>
  </si>
  <si>
    <t>《思想道德与法治》6个班阅卷</t>
  </si>
  <si>
    <t>《思想道德与法治》3个班阅卷</t>
  </si>
  <si>
    <t>《思想道德与法治》4个班阅卷</t>
  </si>
  <si>
    <t>《思想道德与法治》9个班阅卷</t>
  </si>
  <si>
    <t>《思想道德与法治》5个班阅卷</t>
  </si>
  <si>
    <t>4+0《毛概》出卷1套</t>
  </si>
  <si>
    <t>《思想道德与法治》2个班阅卷《毛概》4+0两个班</t>
  </si>
  <si>
    <t>《思想道德与法治》出卷1套</t>
  </si>
  <si>
    <t>《思想道德与法治》10个班阅卷</t>
  </si>
  <si>
    <t>《中国近现代史纲要》出卷1套</t>
  </si>
  <si>
    <t>《中国近现代史纲要》阅卷5个班</t>
  </si>
  <si>
    <t>《马克思主义基本原理概论》1套</t>
  </si>
  <si>
    <t>《马克思主义基本原理概论》阅卷3个班《思想道德与法治》阅卷2个班</t>
  </si>
  <si>
    <t>《习近平新思想》补考监考1场</t>
  </si>
  <si>
    <t>《思想道德与法治》7个班阅卷</t>
  </si>
  <si>
    <t>社招生《思想道德与法治》籍前补考出卷1份</t>
  </si>
  <si>
    <t>社招生《思想道德与法治》籍前补考阅卷1个班；《思想道德与法治》7个班阅卷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</si>
</sst>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_ "/>
    <numFmt numFmtId="179" formatCode="0.0_ "/>
    <numFmt numFmtId="180" formatCode="0.00_);[Red]\(0.00\)"/>
  </numFmts>
  <fonts count="56"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1"/>
      <name val="黑体"/>
      <charset val="134"/>
    </font>
    <font>
      <sz val="12"/>
      <name val="宋体"/>
      <charset val="134"/>
    </font>
    <font>
      <sz val="9"/>
      <color rgb="FFFF0000"/>
      <name val="宋体"/>
      <charset val="134"/>
    </font>
    <font>
      <sz val="11"/>
      <name val="微软雅黑"/>
      <charset val="134"/>
    </font>
    <font>
      <b/>
      <sz val="8"/>
      <name val="黑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8"/>
      <name val="宋体"/>
      <charset val="134"/>
    </font>
    <font>
      <b/>
      <sz val="12"/>
      <name val="SimHei"/>
      <charset val="134"/>
    </font>
    <font>
      <sz val="10"/>
      <name val="SimSun"/>
      <charset val="134"/>
    </font>
    <font>
      <sz val="10"/>
      <name val="微软雅黑"/>
      <charset val="134"/>
    </font>
    <font>
      <sz val="10"/>
      <name val="SimSun-ExtB"/>
      <charset val="134"/>
    </font>
    <font>
      <sz val="11"/>
      <name val="SimSun-ExtB"/>
      <charset val="134"/>
    </font>
    <font>
      <b/>
      <sz val="8"/>
      <name val="微软雅黑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8"/>
      <name val="微软雅黑"/>
      <charset val="134"/>
    </font>
    <font>
      <sz val="12"/>
      <color rgb="FF000000"/>
      <name val="黑体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11"/>
      <color indexed="8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9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left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9" fontId="14" fillId="0" borderId="0" xfId="0" applyNumberFormat="1" applyFont="1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177" fontId="15" fillId="0" borderId="1" xfId="0" applyNumberFormat="1" applyFont="1" applyFill="1" applyBorder="1" applyAlignment="1">
      <alignment horizontal="center" wrapText="1"/>
    </xf>
    <xf numFmtId="177" fontId="15" fillId="0" borderId="1" xfId="0" applyNumberFormat="1" applyFont="1" applyFill="1" applyBorder="1" applyAlignment="1">
      <alignment horizontal="left" wrapText="1"/>
    </xf>
    <xf numFmtId="177" fontId="16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177" fontId="9" fillId="0" borderId="6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9" fontId="21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9" fontId="9" fillId="0" borderId="6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179" fontId="17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80" fontId="9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right" vertical="center" wrapText="1"/>
    </xf>
    <xf numFmtId="179" fontId="15" fillId="0" borderId="1" xfId="0" applyNumberFormat="1" applyFont="1" applyFill="1" applyBorder="1" applyAlignment="1">
      <alignment horizontal="left" wrapText="1"/>
    </xf>
    <xf numFmtId="0" fontId="15" fillId="0" borderId="0" xfId="0" applyNumberFormat="1" applyFont="1" applyFill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left" vertical="center" wrapText="1"/>
    </xf>
    <xf numFmtId="180" fontId="8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7" fontId="9" fillId="0" borderId="2" xfId="0" applyNumberFormat="1" applyFont="1" applyFill="1" applyBorder="1" applyAlignment="1">
      <alignment horizontal="left" vertical="center" wrapText="1"/>
    </xf>
    <xf numFmtId="180" fontId="9" fillId="0" borderId="2" xfId="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left" vertical="center"/>
    </xf>
    <xf numFmtId="179" fontId="22" fillId="0" borderId="2" xfId="0" applyNumberFormat="1" applyFont="1" applyFill="1" applyBorder="1" applyAlignment="1">
      <alignment horizontal="left" vertical="center"/>
    </xf>
    <xf numFmtId="179" fontId="23" fillId="0" borderId="2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9" fontId="22" fillId="0" borderId="6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9" fontId="22" fillId="0" borderId="4" xfId="0" applyNumberFormat="1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17" fillId="0" borderId="6" xfId="0" applyNumberFormat="1" applyFont="1" applyFill="1" applyBorder="1" applyAlignment="1">
      <alignment horizontal="left" vertical="center"/>
    </xf>
    <xf numFmtId="0" fontId="11" fillId="0" borderId="13" xfId="0" applyFont="1" applyFill="1" applyBorder="1">
      <alignment vertical="center"/>
    </xf>
    <xf numFmtId="0" fontId="17" fillId="2" borderId="6" xfId="0" applyNumberFormat="1" applyFont="1" applyFill="1" applyBorder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178" fontId="25" fillId="2" borderId="14" xfId="50" applyNumberFormat="1" applyFont="1" applyFill="1" applyBorder="1" applyAlignment="1" applyProtection="1">
      <alignment horizontal="center" vertical="center" wrapText="1"/>
      <protection locked="0"/>
    </xf>
    <xf numFmtId="0" fontId="17" fillId="2" borderId="4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  <xf numFmtId="178" fontId="25" fillId="2" borderId="15" xfId="50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0" applyNumberFormat="1" applyFont="1" applyFill="1" applyBorder="1" applyAlignment="1">
      <alignment horizontal="left" vertical="center"/>
    </xf>
    <xf numFmtId="0" fontId="9" fillId="2" borderId="6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0" fontId="11" fillId="2" borderId="13" xfId="0" applyFont="1" applyFill="1" applyBorder="1">
      <alignment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wrapText="1"/>
    </xf>
    <xf numFmtId="179" fontId="9" fillId="0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vertical="center"/>
    </xf>
    <xf numFmtId="179" fontId="9" fillId="2" borderId="6" xfId="0" applyNumberFormat="1" applyFont="1" applyFill="1" applyBorder="1" applyAlignment="1">
      <alignment horizontal="center" vertical="center"/>
    </xf>
    <xf numFmtId="179" fontId="17" fillId="2" borderId="2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9" fontId="17" fillId="2" borderId="6" xfId="0" applyNumberFormat="1" applyFont="1" applyFill="1" applyBorder="1" applyAlignment="1">
      <alignment horizontal="center" vertical="center"/>
    </xf>
    <xf numFmtId="179" fontId="17" fillId="2" borderId="14" xfId="0" applyNumberFormat="1" applyFont="1" applyFill="1" applyBorder="1" applyAlignment="1">
      <alignment horizontal="center" vertical="center"/>
    </xf>
    <xf numFmtId="179" fontId="9" fillId="2" borderId="14" xfId="0" applyNumberFormat="1" applyFont="1" applyFill="1" applyBorder="1" applyAlignment="1">
      <alignment horizontal="center" vertical="center"/>
    </xf>
    <xf numFmtId="179" fontId="17" fillId="2" borderId="9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9" fontId="23" fillId="0" borderId="2" xfId="0" applyNumberFormat="1" applyFont="1" applyFill="1" applyBorder="1" applyAlignment="1">
      <alignment vertical="center"/>
    </xf>
    <xf numFmtId="179" fontId="23" fillId="0" borderId="6" xfId="0" applyNumberFormat="1" applyFont="1" applyFill="1" applyBorder="1" applyAlignment="1">
      <alignment vertical="center"/>
    </xf>
    <xf numFmtId="179" fontId="23" fillId="2" borderId="2" xfId="0" applyNumberFormat="1" applyFont="1" applyFill="1" applyBorder="1" applyAlignment="1">
      <alignment vertical="center"/>
    </xf>
    <xf numFmtId="179" fontId="23" fillId="2" borderId="14" xfId="0" applyNumberFormat="1" applyFont="1" applyFill="1" applyBorder="1" applyAlignment="1">
      <alignment vertical="center"/>
    </xf>
    <xf numFmtId="179" fontId="23" fillId="0" borderId="0" xfId="0" applyNumberFormat="1" applyFont="1" applyFill="1" applyAlignment="1">
      <alignment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6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27" fillId="0" borderId="0" xfId="0" applyNumberFormat="1" applyFont="1" applyFill="1" applyAlignment="1">
      <alignment horizontal="left" wrapText="1"/>
    </xf>
    <xf numFmtId="0" fontId="2" fillId="0" borderId="0" xfId="0" applyNumberFormat="1" applyFont="1" applyFill="1" applyAlignment="1">
      <alignment horizontal="left" wrapText="1"/>
    </xf>
    <xf numFmtId="0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left" wrapText="1"/>
    </xf>
    <xf numFmtId="177" fontId="6" fillId="0" borderId="1" xfId="0" applyNumberFormat="1" applyFont="1" applyFill="1" applyBorder="1" applyAlignment="1">
      <alignment horizontal="center" wrapText="1"/>
    </xf>
    <xf numFmtId="178" fontId="6" fillId="0" borderId="1" xfId="0" applyNumberFormat="1" applyFont="1" applyFill="1" applyBorder="1" applyAlignment="1">
      <alignment horizontal="left" wrapText="1"/>
    </xf>
    <xf numFmtId="0" fontId="2" fillId="0" borderId="12" xfId="0" applyNumberFormat="1" applyFont="1" applyFill="1" applyBorder="1" applyAlignment="1">
      <alignment horizontal="center" vertical="center" wrapText="1"/>
    </xf>
    <xf numFmtId="178" fontId="2" fillId="0" borderId="9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/>
    <xf numFmtId="178" fontId="0" fillId="0" borderId="0" xfId="0" applyNumberFormat="1" applyFill="1" applyAlignment="1"/>
    <xf numFmtId="176" fontId="2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/>
    <xf numFmtId="0" fontId="0" fillId="0" borderId="0" xfId="0" applyNumberFormat="1" applyAlignment="1">
      <alignment horizontal="center"/>
    </xf>
    <xf numFmtId="0" fontId="0" fillId="0" borderId="0" xfId="0" applyNumberFormat="1" applyAlignment="1"/>
    <xf numFmtId="178" fontId="0" fillId="0" borderId="0" xfId="0" applyNumberFormat="1" applyAlignment="1"/>
    <xf numFmtId="176" fontId="0" fillId="0" borderId="0" xfId="0" applyNumberFormat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任课" xfId="49"/>
    <cellStyle name="常规_副本课务2011011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5"/>
  <sheetViews>
    <sheetView workbookViewId="0">
      <pane xSplit="11" ySplit="5" topLeftCell="L38" activePane="bottomRight" state="frozen"/>
      <selection/>
      <selection pane="topRight"/>
      <selection pane="bottomLeft"/>
      <selection pane="bottomRight" activeCell="N43" sqref="N43"/>
    </sheetView>
  </sheetViews>
  <sheetFormatPr defaultColWidth="9" defaultRowHeight="13.5"/>
  <cols>
    <col min="1" max="1" width="11.875" customWidth="1"/>
    <col min="2" max="2" width="10.625" style="39" customWidth="1"/>
    <col min="3" max="3" width="8.25833333333333" style="39" customWidth="1"/>
    <col min="4" max="4" width="7.625" customWidth="1"/>
    <col min="5" max="5" width="7.125" customWidth="1"/>
    <col min="6" max="6" width="7.5" style="160" customWidth="1"/>
    <col min="7" max="7" width="7.125" customWidth="1"/>
    <col min="8" max="8" width="6.625" customWidth="1"/>
    <col min="9" max="9" width="6" customWidth="1"/>
    <col min="10" max="10" width="6.625" customWidth="1"/>
    <col min="11" max="11" width="12.625" style="161" customWidth="1"/>
    <col min="12" max="12" width="20.7583333333333" customWidth="1"/>
    <col min="13" max="13" width="11" customWidth="1"/>
  </cols>
  <sheetData>
    <row r="1" ht="57" customHeight="1" spans="1:13">
      <c r="A1" s="162" t="s">
        <v>0</v>
      </c>
      <c r="B1" s="2"/>
      <c r="C1" s="2"/>
      <c r="D1" s="2"/>
      <c r="E1" s="2"/>
      <c r="F1" s="163"/>
      <c r="G1" s="2"/>
      <c r="H1" s="2"/>
      <c r="I1" s="2"/>
      <c r="J1" s="2"/>
      <c r="K1" s="2"/>
      <c r="L1" s="2"/>
      <c r="M1" s="25"/>
    </row>
    <row r="2" ht="28.5" customHeight="1" spans="1:13">
      <c r="A2" s="164" t="s">
        <v>1</v>
      </c>
      <c r="B2" s="165"/>
      <c r="C2" s="166"/>
      <c r="D2" s="165"/>
      <c r="E2" s="165"/>
      <c r="F2" s="167"/>
      <c r="G2" s="165"/>
      <c r="H2" s="165"/>
      <c r="I2" s="165"/>
      <c r="J2" s="165"/>
      <c r="K2" s="165"/>
      <c r="L2" s="165"/>
      <c r="M2" s="6"/>
    </row>
    <row r="3" ht="27.95" customHeight="1" spans="1:13">
      <c r="A3" s="9" t="s">
        <v>2</v>
      </c>
      <c r="B3" s="9"/>
      <c r="C3" s="168"/>
      <c r="D3" s="9"/>
      <c r="E3" s="9"/>
      <c r="F3" s="169"/>
      <c r="G3" s="9"/>
      <c r="H3" s="9"/>
      <c r="I3" s="9"/>
      <c r="J3" s="9"/>
      <c r="K3" s="9"/>
      <c r="L3" s="9"/>
      <c r="M3" s="30"/>
    </row>
    <row r="4" ht="20.25" customHeight="1" spans="1:13">
      <c r="A4" s="10" t="s">
        <v>3</v>
      </c>
      <c r="B4" s="11" t="s">
        <v>4</v>
      </c>
      <c r="C4" s="11" t="s">
        <v>5</v>
      </c>
      <c r="D4" s="170"/>
      <c r="E4" s="170"/>
      <c r="F4" s="171"/>
      <c r="G4" s="11" t="s">
        <v>6</v>
      </c>
      <c r="H4" s="170"/>
      <c r="I4" s="170"/>
      <c r="J4" s="170"/>
      <c r="K4" s="180" t="s">
        <v>7</v>
      </c>
      <c r="L4" s="11" t="s">
        <v>8</v>
      </c>
      <c r="M4" s="24"/>
    </row>
    <row r="5" ht="25.5" customHeight="1" spans="1:13">
      <c r="A5" s="10"/>
      <c r="B5" s="11"/>
      <c r="C5" s="12" t="s">
        <v>9</v>
      </c>
      <c r="D5" s="13" t="s">
        <v>10</v>
      </c>
      <c r="E5" s="13" t="s">
        <v>11</v>
      </c>
      <c r="F5" s="172" t="s">
        <v>12</v>
      </c>
      <c r="G5" s="13" t="s">
        <v>13</v>
      </c>
      <c r="H5" s="13" t="s">
        <v>10</v>
      </c>
      <c r="I5" s="13" t="s">
        <v>11</v>
      </c>
      <c r="J5" s="13" t="s">
        <v>12</v>
      </c>
      <c r="K5" s="180"/>
      <c r="L5" s="11"/>
      <c r="M5" s="24"/>
    </row>
    <row r="6" s="1" customFormat="1" ht="30" customHeight="1" spans="1:13">
      <c r="A6" s="15">
        <v>1991230320</v>
      </c>
      <c r="B6" s="16" t="s">
        <v>14</v>
      </c>
      <c r="C6" s="173">
        <v>119.1</v>
      </c>
      <c r="D6" s="173"/>
      <c r="E6" s="173"/>
      <c r="F6" s="174">
        <v>0</v>
      </c>
      <c r="G6" s="173">
        <v>0</v>
      </c>
      <c r="H6" s="173"/>
      <c r="I6" s="173"/>
      <c r="J6" s="173">
        <v>0</v>
      </c>
      <c r="K6" s="16">
        <f>C6+D6+E6+F6+G6+H6+I6+J6</f>
        <v>119.1</v>
      </c>
      <c r="L6" s="173" t="s">
        <v>15</v>
      </c>
      <c r="M6" s="24"/>
    </row>
    <row r="7" s="1" customFormat="1" ht="30" customHeight="1" spans="1:13">
      <c r="A7" s="173">
        <v>1992230322</v>
      </c>
      <c r="B7" s="173" t="s">
        <v>16</v>
      </c>
      <c r="C7" s="173">
        <v>115.1</v>
      </c>
      <c r="D7" s="173"/>
      <c r="E7" s="173"/>
      <c r="F7" s="174">
        <v>4</v>
      </c>
      <c r="G7" s="173">
        <v>0</v>
      </c>
      <c r="H7" s="173"/>
      <c r="I7" s="173"/>
      <c r="J7" s="173">
        <v>0</v>
      </c>
      <c r="K7" s="16">
        <f t="shared" ref="K7:K42" si="0">C7+D7+E7+F7+G7+H7+I7+J7</f>
        <v>119.1</v>
      </c>
      <c r="L7" s="173" t="s">
        <v>17</v>
      </c>
      <c r="M7" s="24"/>
    </row>
    <row r="8" s="1" customFormat="1" ht="30" customHeight="1" spans="1:13">
      <c r="A8" s="173">
        <v>2009230355</v>
      </c>
      <c r="B8" s="173" t="s">
        <v>18</v>
      </c>
      <c r="C8" s="173">
        <v>106.4</v>
      </c>
      <c r="D8" s="173"/>
      <c r="E8" s="173"/>
      <c r="F8" s="174">
        <v>4</v>
      </c>
      <c r="G8" s="173">
        <v>11.3</v>
      </c>
      <c r="H8" s="173"/>
      <c r="I8" s="173"/>
      <c r="J8" s="173">
        <v>0</v>
      </c>
      <c r="K8" s="16">
        <f t="shared" si="0"/>
        <v>121.7</v>
      </c>
      <c r="L8" s="173" t="s">
        <v>19</v>
      </c>
      <c r="M8" s="24"/>
    </row>
    <row r="9" s="1" customFormat="1" ht="30" customHeight="1" spans="1:13">
      <c r="A9" s="173">
        <v>2022230614</v>
      </c>
      <c r="B9" s="173" t="s">
        <v>20</v>
      </c>
      <c r="C9" s="173">
        <v>141.2</v>
      </c>
      <c r="D9" s="173"/>
      <c r="E9" s="173"/>
      <c r="F9" s="174">
        <v>4</v>
      </c>
      <c r="G9" s="173">
        <v>11.7</v>
      </c>
      <c r="H9" s="173"/>
      <c r="I9" s="173"/>
      <c r="J9" s="173">
        <v>0</v>
      </c>
      <c r="K9" s="16">
        <f t="shared" si="0"/>
        <v>156.9</v>
      </c>
      <c r="L9" s="173" t="s">
        <v>21</v>
      </c>
      <c r="M9" s="24"/>
    </row>
    <row r="10" s="1" customFormat="1" ht="30" customHeight="1" spans="1:13">
      <c r="A10" s="173">
        <v>1989230354</v>
      </c>
      <c r="B10" s="173" t="s">
        <v>22</v>
      </c>
      <c r="C10" s="175">
        <v>246.1</v>
      </c>
      <c r="D10" s="173"/>
      <c r="E10" s="173"/>
      <c r="F10" s="174">
        <v>7</v>
      </c>
      <c r="G10" s="173">
        <v>88.4</v>
      </c>
      <c r="H10" s="173"/>
      <c r="I10" s="173"/>
      <c r="J10" s="173">
        <v>12</v>
      </c>
      <c r="K10" s="16">
        <f t="shared" si="0"/>
        <v>353.5</v>
      </c>
      <c r="L10" s="173" t="s">
        <v>23</v>
      </c>
      <c r="M10" s="24"/>
    </row>
    <row r="11" s="1" customFormat="1" ht="30" customHeight="1" spans="1:13">
      <c r="A11" s="173">
        <v>1988230352</v>
      </c>
      <c r="B11" s="173" t="s">
        <v>24</v>
      </c>
      <c r="C11" s="173">
        <v>3</v>
      </c>
      <c r="D11" s="173"/>
      <c r="E11" s="173"/>
      <c r="F11" s="174">
        <v>0</v>
      </c>
      <c r="G11" s="173">
        <v>77.5</v>
      </c>
      <c r="H11" s="173"/>
      <c r="I11" s="173"/>
      <c r="J11" s="173">
        <v>6</v>
      </c>
      <c r="K11" s="16">
        <f t="shared" si="0"/>
        <v>86.5</v>
      </c>
      <c r="L11" s="173" t="s">
        <v>25</v>
      </c>
      <c r="M11" s="24"/>
    </row>
    <row r="12" s="1" customFormat="1" ht="33" customHeight="1" spans="1:13">
      <c r="A12" s="173">
        <v>1989230353</v>
      </c>
      <c r="B12" s="16" t="s">
        <v>26</v>
      </c>
      <c r="C12" s="16">
        <v>331.1</v>
      </c>
      <c r="D12" s="16"/>
      <c r="E12" s="16"/>
      <c r="F12" s="174">
        <v>22</v>
      </c>
      <c r="G12" s="16">
        <v>219.7</v>
      </c>
      <c r="H12" s="16"/>
      <c r="I12" s="16"/>
      <c r="J12" s="173">
        <v>8</v>
      </c>
      <c r="K12" s="16">
        <f t="shared" si="0"/>
        <v>580.8</v>
      </c>
      <c r="L12" s="16"/>
      <c r="M12" s="24"/>
    </row>
    <row r="13" s="1" customFormat="1" ht="30" customHeight="1" spans="1:13">
      <c r="A13" s="173">
        <v>2020230576</v>
      </c>
      <c r="B13" s="16" t="s">
        <v>27</v>
      </c>
      <c r="C13" s="16">
        <v>255</v>
      </c>
      <c r="D13" s="16"/>
      <c r="E13" s="16"/>
      <c r="F13" s="174">
        <v>8</v>
      </c>
      <c r="G13" s="16">
        <v>90</v>
      </c>
      <c r="H13" s="16"/>
      <c r="I13" s="16"/>
      <c r="J13" s="173">
        <v>0</v>
      </c>
      <c r="K13" s="16">
        <f t="shared" si="0"/>
        <v>353</v>
      </c>
      <c r="L13" s="16" t="s">
        <v>23</v>
      </c>
      <c r="M13" s="24"/>
    </row>
    <row r="14" s="1" customFormat="1" ht="30" customHeight="1" spans="1:13">
      <c r="A14" s="15">
        <v>2018230473</v>
      </c>
      <c r="B14" s="16" t="s">
        <v>28</v>
      </c>
      <c r="C14" s="16">
        <v>182.5</v>
      </c>
      <c r="D14" s="16"/>
      <c r="E14" s="16"/>
      <c r="F14" s="174">
        <v>10</v>
      </c>
      <c r="G14" s="16">
        <v>300</v>
      </c>
      <c r="H14" s="16"/>
      <c r="I14" s="16"/>
      <c r="J14" s="173">
        <v>18</v>
      </c>
      <c r="K14" s="16">
        <f t="shared" si="0"/>
        <v>510.5</v>
      </c>
      <c r="L14" s="16"/>
      <c r="M14" s="178"/>
    </row>
    <row r="15" s="1" customFormat="1" ht="29.1" customHeight="1" spans="1:13">
      <c r="A15" s="15">
        <v>2019230505</v>
      </c>
      <c r="B15" s="16" t="s">
        <v>29</v>
      </c>
      <c r="C15" s="16">
        <v>186.7</v>
      </c>
      <c r="D15" s="16"/>
      <c r="E15" s="16"/>
      <c r="F15" s="174">
        <v>16</v>
      </c>
      <c r="G15" s="16">
        <v>207.9</v>
      </c>
      <c r="H15" s="16"/>
      <c r="I15" s="16"/>
      <c r="J15" s="173">
        <v>10</v>
      </c>
      <c r="K15" s="16">
        <f t="shared" si="0"/>
        <v>420.6</v>
      </c>
      <c r="L15" s="16"/>
      <c r="M15" s="178"/>
    </row>
    <row r="16" s="1" customFormat="1" ht="30" customHeight="1" spans="1:13">
      <c r="A16" s="15">
        <v>2019230506</v>
      </c>
      <c r="B16" s="16" t="s">
        <v>30</v>
      </c>
      <c r="C16" s="16">
        <v>349.2</v>
      </c>
      <c r="D16" s="16"/>
      <c r="E16" s="16"/>
      <c r="F16" s="174">
        <v>10</v>
      </c>
      <c r="G16" s="16">
        <v>175.5</v>
      </c>
      <c r="H16" s="16"/>
      <c r="I16" s="16"/>
      <c r="J16" s="173">
        <v>10</v>
      </c>
      <c r="K16" s="16">
        <f t="shared" si="0"/>
        <v>544.7</v>
      </c>
      <c r="L16" s="16"/>
      <c r="M16" s="178"/>
    </row>
    <row r="17" s="1" customFormat="1" ht="30" customHeight="1" spans="1:13">
      <c r="A17" s="15">
        <v>2019230519</v>
      </c>
      <c r="B17" s="16" t="s">
        <v>31</v>
      </c>
      <c r="C17" s="16">
        <v>243.1</v>
      </c>
      <c r="D17" s="16"/>
      <c r="E17" s="16"/>
      <c r="F17" s="174">
        <v>8</v>
      </c>
      <c r="G17" s="16">
        <v>191.9</v>
      </c>
      <c r="H17" s="16"/>
      <c r="I17" s="16"/>
      <c r="J17" s="173">
        <v>10</v>
      </c>
      <c r="K17" s="16">
        <f t="shared" si="0"/>
        <v>453</v>
      </c>
      <c r="L17" s="16"/>
      <c r="M17" s="178"/>
    </row>
    <row r="18" s="1" customFormat="1" ht="30" customHeight="1" spans="1:13">
      <c r="A18" s="15">
        <v>2020310556</v>
      </c>
      <c r="B18" s="16" t="s">
        <v>32</v>
      </c>
      <c r="C18" s="16">
        <v>245.9</v>
      </c>
      <c r="D18" s="16"/>
      <c r="E18" s="16"/>
      <c r="F18" s="174">
        <v>8</v>
      </c>
      <c r="G18" s="16">
        <v>206.3</v>
      </c>
      <c r="H18" s="16"/>
      <c r="I18" s="16"/>
      <c r="J18" s="173">
        <v>12</v>
      </c>
      <c r="K18" s="16">
        <f t="shared" si="0"/>
        <v>472.2</v>
      </c>
      <c r="L18" s="16"/>
      <c r="M18" s="178"/>
    </row>
    <row r="19" s="1" customFormat="1" ht="30" customHeight="1" spans="1:13">
      <c r="A19" s="15">
        <v>2020310557</v>
      </c>
      <c r="B19" s="16" t="s">
        <v>33</v>
      </c>
      <c r="C19" s="16">
        <v>267.7</v>
      </c>
      <c r="D19" s="16"/>
      <c r="E19" s="16"/>
      <c r="F19" s="174">
        <v>10</v>
      </c>
      <c r="G19" s="16">
        <v>212.2</v>
      </c>
      <c r="H19" s="16"/>
      <c r="I19" s="16"/>
      <c r="J19" s="173">
        <v>10</v>
      </c>
      <c r="K19" s="16">
        <f t="shared" si="0"/>
        <v>499.9</v>
      </c>
      <c r="L19" s="16"/>
      <c r="M19" s="178"/>
    </row>
    <row r="20" s="1" customFormat="1" ht="30" customHeight="1" spans="1:13">
      <c r="A20" s="15">
        <v>2021230601</v>
      </c>
      <c r="B20" s="16" t="s">
        <v>34</v>
      </c>
      <c r="C20" s="16">
        <v>330.2</v>
      </c>
      <c r="D20" s="16"/>
      <c r="E20" s="16"/>
      <c r="F20" s="174">
        <v>14</v>
      </c>
      <c r="G20" s="16">
        <v>179.9</v>
      </c>
      <c r="H20" s="16"/>
      <c r="I20" s="16"/>
      <c r="J20" s="173">
        <v>8</v>
      </c>
      <c r="K20" s="16">
        <f t="shared" si="0"/>
        <v>532.1</v>
      </c>
      <c r="L20" s="16"/>
      <c r="M20" s="178"/>
    </row>
    <row r="21" s="1" customFormat="1" ht="30" customHeight="1" spans="1:13">
      <c r="A21" s="15">
        <v>2021230602</v>
      </c>
      <c r="B21" s="16" t="s">
        <v>35</v>
      </c>
      <c r="C21" s="16">
        <v>261.2</v>
      </c>
      <c r="D21" s="16"/>
      <c r="E21" s="16"/>
      <c r="F21" s="174">
        <v>8</v>
      </c>
      <c r="G21" s="16">
        <v>200</v>
      </c>
      <c r="H21" s="16"/>
      <c r="I21" s="16"/>
      <c r="J21" s="173">
        <v>10</v>
      </c>
      <c r="K21" s="16">
        <f t="shared" si="0"/>
        <v>479.2</v>
      </c>
      <c r="L21" s="16"/>
      <c r="M21" s="178"/>
    </row>
    <row r="22" s="1" customFormat="1" ht="30" customHeight="1" spans="1:13">
      <c r="A22" s="15">
        <v>2022230619</v>
      </c>
      <c r="B22" s="16" t="s">
        <v>36</v>
      </c>
      <c r="C22" s="16">
        <v>273.3</v>
      </c>
      <c r="D22" s="16"/>
      <c r="E22" s="16"/>
      <c r="F22" s="174">
        <v>10</v>
      </c>
      <c r="G22" s="16">
        <v>215.8</v>
      </c>
      <c r="H22" s="16"/>
      <c r="I22" s="16"/>
      <c r="J22" s="173">
        <v>12</v>
      </c>
      <c r="K22" s="16">
        <f t="shared" si="0"/>
        <v>511.1</v>
      </c>
      <c r="L22" s="16"/>
      <c r="M22" s="178"/>
    </row>
    <row r="23" s="1" customFormat="1" ht="30" customHeight="1" spans="1:13">
      <c r="A23" s="15">
        <v>2022230620</v>
      </c>
      <c r="B23" s="16" t="s">
        <v>37</v>
      </c>
      <c r="C23" s="16">
        <v>272</v>
      </c>
      <c r="D23" s="16"/>
      <c r="E23" s="16"/>
      <c r="F23" s="174">
        <v>10</v>
      </c>
      <c r="G23" s="16">
        <v>200.7</v>
      </c>
      <c r="H23" s="16"/>
      <c r="I23" s="16"/>
      <c r="J23" s="173">
        <v>8</v>
      </c>
      <c r="K23" s="16">
        <f t="shared" si="0"/>
        <v>490.7</v>
      </c>
      <c r="L23" s="16"/>
      <c r="M23" s="178"/>
    </row>
    <row r="24" s="1" customFormat="1" ht="30" customHeight="1" spans="1:13">
      <c r="A24" s="15">
        <v>2022230626</v>
      </c>
      <c r="B24" s="16" t="s">
        <v>38</v>
      </c>
      <c r="C24" s="16">
        <v>278.1</v>
      </c>
      <c r="D24" s="16"/>
      <c r="E24" s="16"/>
      <c r="F24" s="174">
        <v>11</v>
      </c>
      <c r="G24" s="16">
        <v>214.7</v>
      </c>
      <c r="H24" s="16"/>
      <c r="I24" s="16"/>
      <c r="J24" s="173">
        <v>20</v>
      </c>
      <c r="K24" s="16">
        <f t="shared" si="0"/>
        <v>523.8</v>
      </c>
      <c r="L24" s="16"/>
      <c r="M24" s="178"/>
    </row>
    <row r="25" s="1" customFormat="1" ht="30" customHeight="1" spans="1:13">
      <c r="A25" s="15">
        <v>2022230627</v>
      </c>
      <c r="B25" s="16" t="s">
        <v>39</v>
      </c>
      <c r="C25" s="16">
        <v>387.1</v>
      </c>
      <c r="D25" s="16"/>
      <c r="E25" s="16"/>
      <c r="F25" s="174">
        <v>19</v>
      </c>
      <c r="G25" s="16">
        <v>198.4</v>
      </c>
      <c r="H25" s="16"/>
      <c r="I25" s="16"/>
      <c r="J25" s="173">
        <v>10</v>
      </c>
      <c r="K25" s="16">
        <f t="shared" si="0"/>
        <v>614.5</v>
      </c>
      <c r="L25" s="16"/>
      <c r="M25" s="178"/>
    </row>
    <row r="26" s="1" customFormat="1" ht="30" customHeight="1" spans="1:13">
      <c r="A26" s="15">
        <v>2022230628</v>
      </c>
      <c r="B26" s="16" t="s">
        <v>40</v>
      </c>
      <c r="C26" s="16">
        <v>272.5</v>
      </c>
      <c r="D26" s="16"/>
      <c r="E26" s="16"/>
      <c r="F26" s="174">
        <v>11</v>
      </c>
      <c r="G26" s="16">
        <v>199.2</v>
      </c>
      <c r="H26" s="16"/>
      <c r="I26" s="16"/>
      <c r="J26" s="173">
        <v>8</v>
      </c>
      <c r="K26" s="16">
        <f t="shared" si="0"/>
        <v>490.7</v>
      </c>
      <c r="L26" s="16"/>
      <c r="M26" s="178"/>
    </row>
    <row r="27" s="1" customFormat="1" ht="30" customHeight="1" spans="1:13">
      <c r="A27" s="15">
        <v>2022230629</v>
      </c>
      <c r="B27" s="16" t="s">
        <v>41</v>
      </c>
      <c r="C27" s="16">
        <v>288.8</v>
      </c>
      <c r="D27" s="16"/>
      <c r="E27" s="16"/>
      <c r="F27" s="174">
        <v>11</v>
      </c>
      <c r="G27" s="16">
        <v>192.6</v>
      </c>
      <c r="H27" s="16"/>
      <c r="I27" s="16"/>
      <c r="J27" s="173">
        <v>12</v>
      </c>
      <c r="K27" s="16">
        <f t="shared" si="0"/>
        <v>504.4</v>
      </c>
      <c r="L27" s="16"/>
      <c r="M27" s="178"/>
    </row>
    <row r="28" s="1" customFormat="1" ht="30" customHeight="1" spans="1:13">
      <c r="A28" s="15">
        <v>2022230630</v>
      </c>
      <c r="B28" s="16" t="s">
        <v>42</v>
      </c>
      <c r="C28" s="16">
        <v>241.1</v>
      </c>
      <c r="D28" s="16"/>
      <c r="E28" s="16"/>
      <c r="F28" s="174">
        <v>8</v>
      </c>
      <c r="G28" s="16">
        <v>167.7</v>
      </c>
      <c r="H28" s="16"/>
      <c r="I28" s="16"/>
      <c r="J28" s="173">
        <v>12</v>
      </c>
      <c r="K28" s="16">
        <f t="shared" si="0"/>
        <v>428.8</v>
      </c>
      <c r="L28" s="16"/>
      <c r="M28" s="178"/>
    </row>
    <row r="29" s="1" customFormat="1" ht="30" customHeight="1" spans="1:13">
      <c r="A29" s="15">
        <v>2022230631</v>
      </c>
      <c r="B29" s="16" t="s">
        <v>43</v>
      </c>
      <c r="C29" s="16">
        <v>270.1</v>
      </c>
      <c r="D29" s="16"/>
      <c r="E29" s="16"/>
      <c r="F29" s="174">
        <v>12</v>
      </c>
      <c r="G29" s="16">
        <v>145.9</v>
      </c>
      <c r="H29" s="16"/>
      <c r="I29" s="16"/>
      <c r="J29" s="173">
        <v>6</v>
      </c>
      <c r="K29" s="16">
        <f t="shared" si="0"/>
        <v>434</v>
      </c>
      <c r="L29" s="16"/>
      <c r="M29" s="178"/>
    </row>
    <row r="30" s="1" customFormat="1" ht="30" customHeight="1" spans="1:13">
      <c r="A30" s="15"/>
      <c r="B30" s="16" t="s">
        <v>44</v>
      </c>
      <c r="C30" s="16">
        <v>0</v>
      </c>
      <c r="D30" s="16"/>
      <c r="E30" s="16"/>
      <c r="F30" s="174">
        <v>0</v>
      </c>
      <c r="G30" s="16">
        <v>178.4</v>
      </c>
      <c r="H30" s="16"/>
      <c r="I30" s="16"/>
      <c r="J30" s="173">
        <v>13</v>
      </c>
      <c r="K30" s="16">
        <f t="shared" si="0"/>
        <v>191.4</v>
      </c>
      <c r="L30" s="16" t="s">
        <v>45</v>
      </c>
      <c r="M30" s="178"/>
    </row>
    <row r="31" s="1" customFormat="1" ht="30" customHeight="1" spans="1:13">
      <c r="A31" s="15"/>
      <c r="B31" s="16" t="s">
        <v>46</v>
      </c>
      <c r="C31" s="16">
        <v>0</v>
      </c>
      <c r="D31" s="16"/>
      <c r="E31" s="16"/>
      <c r="F31" s="174">
        <v>0</v>
      </c>
      <c r="G31" s="16">
        <v>185.1</v>
      </c>
      <c r="H31" s="16"/>
      <c r="I31" s="16"/>
      <c r="J31" s="173">
        <v>15</v>
      </c>
      <c r="K31" s="16">
        <f t="shared" si="0"/>
        <v>200.1</v>
      </c>
      <c r="L31" s="16" t="s">
        <v>45</v>
      </c>
      <c r="M31" s="178"/>
    </row>
    <row r="32" s="1" customFormat="1" ht="30" customHeight="1" spans="1:13">
      <c r="A32" s="15"/>
      <c r="B32" s="16" t="s">
        <v>47</v>
      </c>
      <c r="C32" s="16">
        <v>0</v>
      </c>
      <c r="D32" s="16"/>
      <c r="E32" s="16"/>
      <c r="F32" s="174">
        <v>0</v>
      </c>
      <c r="G32" s="16">
        <v>194.9</v>
      </c>
      <c r="H32" s="16"/>
      <c r="I32" s="16"/>
      <c r="J32" s="173">
        <v>13</v>
      </c>
      <c r="K32" s="16">
        <f t="shared" si="0"/>
        <v>207.9</v>
      </c>
      <c r="L32" s="16" t="s">
        <v>45</v>
      </c>
      <c r="M32" s="178"/>
    </row>
    <row r="33" s="1" customFormat="1" ht="30" customHeight="1" spans="1:13">
      <c r="A33" s="15"/>
      <c r="B33" s="16" t="s">
        <v>48</v>
      </c>
      <c r="C33" s="16">
        <v>0</v>
      </c>
      <c r="D33" s="16"/>
      <c r="E33" s="16"/>
      <c r="F33" s="174">
        <v>0</v>
      </c>
      <c r="G33" s="16">
        <v>187.2</v>
      </c>
      <c r="H33" s="16"/>
      <c r="I33" s="16"/>
      <c r="J33" s="173">
        <v>18</v>
      </c>
      <c r="K33" s="16">
        <f t="shared" si="0"/>
        <v>205.2</v>
      </c>
      <c r="L33" s="16" t="s">
        <v>45</v>
      </c>
      <c r="M33" s="178"/>
    </row>
    <row r="34" s="1" customFormat="1" ht="30" customHeight="1" spans="1:13">
      <c r="A34" s="173">
        <v>1985070035</v>
      </c>
      <c r="B34" s="173" t="s">
        <v>49</v>
      </c>
      <c r="C34" s="16">
        <v>109.4</v>
      </c>
      <c r="D34" s="16"/>
      <c r="E34" s="16"/>
      <c r="F34" s="174">
        <v>4</v>
      </c>
      <c r="G34" s="16">
        <v>0</v>
      </c>
      <c r="H34" s="16"/>
      <c r="I34" s="16"/>
      <c r="J34" s="173">
        <v>0</v>
      </c>
      <c r="K34" s="16">
        <f t="shared" si="0"/>
        <v>113.4</v>
      </c>
      <c r="L34" s="16" t="s">
        <v>50</v>
      </c>
      <c r="M34" s="178"/>
    </row>
    <row r="35" s="1" customFormat="1" ht="30" customHeight="1" spans="1:13">
      <c r="A35" s="15">
        <v>2021220611</v>
      </c>
      <c r="B35" s="16" t="s">
        <v>51</v>
      </c>
      <c r="C35" s="16">
        <v>119.5</v>
      </c>
      <c r="D35" s="16"/>
      <c r="E35" s="16"/>
      <c r="F35" s="174">
        <v>0</v>
      </c>
      <c r="G35" s="16">
        <v>0</v>
      </c>
      <c r="H35" s="16"/>
      <c r="I35" s="16"/>
      <c r="J35" s="173">
        <v>0</v>
      </c>
      <c r="K35" s="16">
        <f t="shared" si="0"/>
        <v>119.5</v>
      </c>
      <c r="L35" s="16" t="s">
        <v>52</v>
      </c>
      <c r="M35" s="178"/>
    </row>
    <row r="36" s="1" customFormat="1" ht="30" customHeight="1" spans="1:13">
      <c r="A36" s="15">
        <v>2018210472</v>
      </c>
      <c r="B36" s="16" t="s">
        <v>53</v>
      </c>
      <c r="C36" s="16">
        <v>187.7</v>
      </c>
      <c r="D36" s="16"/>
      <c r="E36" s="16"/>
      <c r="F36" s="174">
        <v>12</v>
      </c>
      <c r="G36" s="16">
        <v>70.4</v>
      </c>
      <c r="H36" s="16"/>
      <c r="I36" s="16"/>
      <c r="J36" s="173">
        <v>4</v>
      </c>
      <c r="K36" s="16">
        <f t="shared" si="0"/>
        <v>274.1</v>
      </c>
      <c r="L36" s="16" t="s">
        <v>54</v>
      </c>
      <c r="M36" s="178"/>
    </row>
    <row r="37" s="1" customFormat="1" ht="30" customHeight="1" spans="1:13">
      <c r="A37" s="15">
        <v>2018190470</v>
      </c>
      <c r="B37" s="16" t="s">
        <v>55</v>
      </c>
      <c r="C37" s="16">
        <v>41.5</v>
      </c>
      <c r="D37" s="16"/>
      <c r="E37" s="16"/>
      <c r="F37" s="174">
        <v>0</v>
      </c>
      <c r="G37" s="16">
        <v>0</v>
      </c>
      <c r="H37" s="16"/>
      <c r="I37" s="16"/>
      <c r="J37" s="173">
        <v>0</v>
      </c>
      <c r="K37" s="16">
        <f t="shared" si="0"/>
        <v>41.5</v>
      </c>
      <c r="L37" s="16" t="s">
        <v>56</v>
      </c>
      <c r="M37" s="178"/>
    </row>
    <row r="38" s="1" customFormat="1" ht="30" customHeight="1" spans="1:13">
      <c r="A38" s="15">
        <v>2017190451</v>
      </c>
      <c r="B38" s="16" t="s">
        <v>57</v>
      </c>
      <c r="C38" s="16">
        <v>119.1</v>
      </c>
      <c r="D38" s="16"/>
      <c r="E38" s="16"/>
      <c r="F38" s="174">
        <v>8</v>
      </c>
      <c r="G38" s="16">
        <v>0</v>
      </c>
      <c r="H38" s="16"/>
      <c r="I38" s="16"/>
      <c r="J38" s="173">
        <v>0</v>
      </c>
      <c r="K38" s="16">
        <f t="shared" si="0"/>
        <v>127.1</v>
      </c>
      <c r="L38" s="16" t="s">
        <v>56</v>
      </c>
      <c r="M38" s="178"/>
    </row>
    <row r="39" s="1" customFormat="1" ht="30" customHeight="1" spans="1:13">
      <c r="A39" s="16" t="s">
        <v>58</v>
      </c>
      <c r="B39" s="16" t="s">
        <v>59</v>
      </c>
      <c r="C39" s="16">
        <v>5.4</v>
      </c>
      <c r="D39" s="16"/>
      <c r="E39" s="16"/>
      <c r="F39" s="16">
        <v>0</v>
      </c>
      <c r="G39" s="16">
        <v>6.4</v>
      </c>
      <c r="H39" s="16"/>
      <c r="I39" s="16"/>
      <c r="J39" s="173">
        <v>0</v>
      </c>
      <c r="K39" s="16">
        <f t="shared" si="0"/>
        <v>11.8</v>
      </c>
      <c r="L39" s="16" t="s">
        <v>58</v>
      </c>
      <c r="M39" s="178"/>
    </row>
    <row r="40" s="1" customFormat="1" ht="30" customHeight="1" spans="1:13">
      <c r="A40" s="16" t="s">
        <v>58</v>
      </c>
      <c r="B40" s="16" t="s">
        <v>60</v>
      </c>
      <c r="C40" s="16">
        <v>0</v>
      </c>
      <c r="D40" s="16"/>
      <c r="E40" s="16"/>
      <c r="F40" s="16">
        <v>0</v>
      </c>
      <c r="G40" s="16">
        <v>5.8</v>
      </c>
      <c r="H40" s="16"/>
      <c r="I40" s="16"/>
      <c r="J40" s="173">
        <v>0</v>
      </c>
      <c r="K40" s="16">
        <f t="shared" si="0"/>
        <v>5.8</v>
      </c>
      <c r="L40" s="16" t="s">
        <v>58</v>
      </c>
      <c r="M40" s="178"/>
    </row>
    <row r="41" s="1" customFormat="1" ht="30" customHeight="1" spans="1:13">
      <c r="A41" s="16" t="s">
        <v>58</v>
      </c>
      <c r="B41" s="16" t="s">
        <v>61</v>
      </c>
      <c r="C41" s="16">
        <v>2.6</v>
      </c>
      <c r="D41" s="16"/>
      <c r="E41" s="16"/>
      <c r="F41" s="16">
        <v>0</v>
      </c>
      <c r="G41" s="16">
        <v>3.4</v>
      </c>
      <c r="H41" s="16"/>
      <c r="I41" s="16"/>
      <c r="J41" s="173">
        <v>0</v>
      </c>
      <c r="K41" s="16">
        <f t="shared" si="0"/>
        <v>6</v>
      </c>
      <c r="L41" s="16" t="s">
        <v>58</v>
      </c>
      <c r="M41" s="178"/>
    </row>
    <row r="42" s="1" customFormat="1" ht="30" customHeight="1" spans="1:13">
      <c r="A42" s="16" t="s">
        <v>58</v>
      </c>
      <c r="B42" s="16" t="s">
        <v>62</v>
      </c>
      <c r="C42" s="16">
        <v>2.1</v>
      </c>
      <c r="D42" s="16"/>
      <c r="E42" s="16"/>
      <c r="F42" s="16">
        <v>0</v>
      </c>
      <c r="G42" s="16">
        <v>2.7</v>
      </c>
      <c r="H42" s="16"/>
      <c r="I42" s="16"/>
      <c r="J42" s="173">
        <v>0</v>
      </c>
      <c r="K42" s="16">
        <f t="shared" si="0"/>
        <v>4.8</v>
      </c>
      <c r="L42" s="16" t="s">
        <v>58</v>
      </c>
      <c r="M42" s="178"/>
    </row>
    <row r="43" s="1" customFormat="1" ht="30" customHeight="1" spans="1:13">
      <c r="A43" s="16" t="s">
        <v>58</v>
      </c>
      <c r="B43" s="16" t="s">
        <v>63</v>
      </c>
      <c r="C43" s="16">
        <v>0</v>
      </c>
      <c r="D43" s="16"/>
      <c r="E43" s="16"/>
      <c r="F43" s="16">
        <v>0</v>
      </c>
      <c r="G43" s="16">
        <v>3.1</v>
      </c>
      <c r="H43" s="16"/>
      <c r="I43" s="16"/>
      <c r="J43" s="173">
        <v>0</v>
      </c>
      <c r="K43" s="16">
        <f t="shared" ref="K43:K52" si="1">C43+D43+E43+F43+G43+H43+I43+J43</f>
        <v>3.1</v>
      </c>
      <c r="L43" s="16" t="s">
        <v>58</v>
      </c>
      <c r="M43" s="178"/>
    </row>
    <row r="44" s="1" customFormat="1" ht="30" customHeight="1" spans="1:13">
      <c r="A44" s="16" t="s">
        <v>58</v>
      </c>
      <c r="B44" s="16" t="s">
        <v>64</v>
      </c>
      <c r="C44" s="16">
        <v>0</v>
      </c>
      <c r="D44" s="16"/>
      <c r="E44" s="16"/>
      <c r="F44" s="16">
        <v>0</v>
      </c>
      <c r="G44" s="16">
        <v>2.8</v>
      </c>
      <c r="H44" s="16"/>
      <c r="I44" s="16"/>
      <c r="J44" s="173">
        <v>0</v>
      </c>
      <c r="K44" s="16">
        <f t="shared" si="1"/>
        <v>2.8</v>
      </c>
      <c r="L44" s="16" t="s">
        <v>58</v>
      </c>
      <c r="M44" s="178"/>
    </row>
    <row r="45" s="1" customFormat="1" ht="30" customHeight="1" spans="1:13">
      <c r="A45" s="16" t="s">
        <v>58</v>
      </c>
      <c r="B45" s="16" t="s">
        <v>65</v>
      </c>
      <c r="C45" s="16">
        <v>0</v>
      </c>
      <c r="D45" s="16"/>
      <c r="E45" s="16"/>
      <c r="F45" s="16">
        <v>0</v>
      </c>
      <c r="G45" s="16">
        <v>2.8</v>
      </c>
      <c r="H45" s="16"/>
      <c r="I45" s="16"/>
      <c r="J45" s="173">
        <v>0</v>
      </c>
      <c r="K45" s="16">
        <f t="shared" si="1"/>
        <v>2.8</v>
      </c>
      <c r="L45" s="16" t="s">
        <v>58</v>
      </c>
      <c r="M45" s="178"/>
    </row>
    <row r="46" s="1" customFormat="1" ht="30" customHeight="1" spans="1:13">
      <c r="A46" s="16" t="s">
        <v>58</v>
      </c>
      <c r="B46" s="16" t="s">
        <v>66</v>
      </c>
      <c r="C46" s="16">
        <v>0</v>
      </c>
      <c r="D46" s="16"/>
      <c r="E46" s="16"/>
      <c r="F46" s="16">
        <v>0</v>
      </c>
      <c r="G46" s="16">
        <v>3.2</v>
      </c>
      <c r="H46" s="16"/>
      <c r="I46" s="16"/>
      <c r="J46" s="173">
        <v>0</v>
      </c>
      <c r="K46" s="16">
        <f t="shared" si="1"/>
        <v>3.2</v>
      </c>
      <c r="L46" s="16" t="s">
        <v>58</v>
      </c>
      <c r="M46" s="178"/>
    </row>
    <row r="47" s="1" customFormat="1" ht="30" customHeight="1" spans="1:13">
      <c r="A47" s="16" t="s">
        <v>58</v>
      </c>
      <c r="B47" s="16" t="s">
        <v>67</v>
      </c>
      <c r="C47" s="16">
        <v>0</v>
      </c>
      <c r="D47" s="16"/>
      <c r="E47" s="16"/>
      <c r="F47" s="16">
        <v>0</v>
      </c>
      <c r="G47" s="16">
        <v>3</v>
      </c>
      <c r="H47" s="16"/>
      <c r="I47" s="16"/>
      <c r="J47" s="173">
        <v>0</v>
      </c>
      <c r="K47" s="16">
        <f t="shared" si="1"/>
        <v>3</v>
      </c>
      <c r="L47" s="16" t="s">
        <v>58</v>
      </c>
      <c r="M47" s="178"/>
    </row>
    <row r="48" s="1" customFormat="1" ht="30" customHeight="1" spans="1:13">
      <c r="A48" s="16" t="s">
        <v>58</v>
      </c>
      <c r="B48" s="16" t="s">
        <v>68</v>
      </c>
      <c r="C48" s="16">
        <v>0</v>
      </c>
      <c r="D48" s="16"/>
      <c r="E48" s="16"/>
      <c r="F48" s="16">
        <v>0</v>
      </c>
      <c r="G48" s="16">
        <v>3.1</v>
      </c>
      <c r="H48" s="16"/>
      <c r="I48" s="16"/>
      <c r="J48" s="173">
        <v>0</v>
      </c>
      <c r="K48" s="16">
        <f t="shared" si="1"/>
        <v>3.1</v>
      </c>
      <c r="L48" s="16" t="s">
        <v>58</v>
      </c>
      <c r="M48" s="178"/>
    </row>
    <row r="49" s="1" customFormat="1" ht="30" customHeight="1" spans="1:13">
      <c r="A49" s="16"/>
      <c r="B49" s="16" t="s">
        <v>69</v>
      </c>
      <c r="C49" s="16">
        <v>4.8</v>
      </c>
      <c r="D49" s="16"/>
      <c r="E49" s="16"/>
      <c r="F49" s="16">
        <v>0</v>
      </c>
      <c r="G49" s="16">
        <v>0</v>
      </c>
      <c r="H49" s="16"/>
      <c r="I49" s="16"/>
      <c r="J49" s="173">
        <v>0</v>
      </c>
      <c r="K49" s="16">
        <f t="shared" si="1"/>
        <v>4.8</v>
      </c>
      <c r="L49" s="16"/>
      <c r="M49" s="178"/>
    </row>
    <row r="50" s="1" customFormat="1" ht="30" customHeight="1" spans="1:13">
      <c r="A50" s="16"/>
      <c r="B50" s="16" t="s">
        <v>70</v>
      </c>
      <c r="C50" s="16">
        <v>3</v>
      </c>
      <c r="D50" s="16"/>
      <c r="E50" s="16"/>
      <c r="F50" s="16">
        <v>0</v>
      </c>
      <c r="G50" s="16">
        <v>0</v>
      </c>
      <c r="H50" s="16"/>
      <c r="I50" s="16"/>
      <c r="J50" s="173">
        <v>0</v>
      </c>
      <c r="K50" s="16">
        <f t="shared" si="1"/>
        <v>3</v>
      </c>
      <c r="L50" s="16"/>
      <c r="M50" s="178"/>
    </row>
    <row r="51" s="1" customFormat="1" ht="30" customHeight="1" spans="1:13">
      <c r="A51" s="16"/>
      <c r="B51" s="16" t="s">
        <v>71</v>
      </c>
      <c r="C51" s="16">
        <v>2.9</v>
      </c>
      <c r="D51" s="16"/>
      <c r="E51" s="16"/>
      <c r="F51" s="16">
        <v>0</v>
      </c>
      <c r="G51" s="16">
        <v>0</v>
      </c>
      <c r="H51" s="16"/>
      <c r="I51" s="16"/>
      <c r="J51" s="173">
        <v>0</v>
      </c>
      <c r="K51" s="16">
        <f t="shared" si="1"/>
        <v>2.9</v>
      </c>
      <c r="L51" s="16"/>
      <c r="M51" s="178"/>
    </row>
    <row r="52" s="1" customFormat="1" ht="30" customHeight="1" spans="1:13">
      <c r="A52" s="16"/>
      <c r="B52" s="16" t="s">
        <v>72</v>
      </c>
      <c r="C52" s="16">
        <v>2.8</v>
      </c>
      <c r="D52" s="16"/>
      <c r="E52" s="16"/>
      <c r="F52" s="16">
        <v>0</v>
      </c>
      <c r="G52" s="16">
        <v>0</v>
      </c>
      <c r="H52" s="16"/>
      <c r="I52" s="16"/>
      <c r="J52" s="173">
        <v>0</v>
      </c>
      <c r="K52" s="16">
        <f t="shared" si="1"/>
        <v>2.8</v>
      </c>
      <c r="L52" s="16"/>
      <c r="M52" s="178"/>
    </row>
    <row r="53" s="1" customFormat="1" spans="1:13">
      <c r="A53" s="176"/>
      <c r="B53" s="177"/>
      <c r="C53" s="177"/>
      <c r="D53" s="178"/>
      <c r="E53" s="178"/>
      <c r="F53" s="179"/>
      <c r="G53" s="178"/>
      <c r="H53" s="178"/>
      <c r="I53" s="178"/>
      <c r="J53" s="178"/>
      <c r="K53" s="181"/>
      <c r="L53" s="178"/>
      <c r="M53" s="178"/>
    </row>
    <row r="54" s="1" customFormat="1" spans="1:13">
      <c r="A54" s="176"/>
      <c r="B54" s="177"/>
      <c r="C54" s="177"/>
      <c r="D54" s="178"/>
      <c r="E54" s="178"/>
      <c r="F54" s="179"/>
      <c r="G54" s="178"/>
      <c r="H54" s="178"/>
      <c r="I54" s="178"/>
      <c r="J54" s="178"/>
      <c r="K54" s="181"/>
      <c r="L54" s="178"/>
      <c r="M54" s="178"/>
    </row>
    <row r="55" s="1" customFormat="1" spans="1:13">
      <c r="A55" s="176"/>
      <c r="B55" s="177"/>
      <c r="C55" s="177"/>
      <c r="D55" s="178"/>
      <c r="E55" s="178"/>
      <c r="F55" s="179"/>
      <c r="G55" s="178"/>
      <c r="H55" s="178"/>
      <c r="I55" s="178"/>
      <c r="J55" s="178"/>
      <c r="K55" s="181"/>
      <c r="L55" s="178"/>
      <c r="M55" s="178"/>
    </row>
    <row r="56" s="1" customFormat="1" spans="1:13">
      <c r="A56" s="176"/>
      <c r="B56" s="177"/>
      <c r="C56" s="177"/>
      <c r="D56" s="178"/>
      <c r="E56" s="178"/>
      <c r="F56" s="179"/>
      <c r="G56" s="178"/>
      <c r="H56" s="178"/>
      <c r="I56" s="178"/>
      <c r="J56" s="178"/>
      <c r="K56" s="181"/>
      <c r="L56" s="178"/>
      <c r="M56" s="178"/>
    </row>
    <row r="57" s="1" customFormat="1" spans="1:13">
      <c r="A57" s="176"/>
      <c r="B57" s="177"/>
      <c r="C57" s="177"/>
      <c r="D57" s="178"/>
      <c r="E57" s="178"/>
      <c r="F57" s="179"/>
      <c r="G57" s="178"/>
      <c r="H57" s="178"/>
      <c r="I57" s="178"/>
      <c r="J57" s="178"/>
      <c r="K57" s="181"/>
      <c r="L57" s="178"/>
      <c r="M57" s="178"/>
    </row>
    <row r="58" s="1" customFormat="1" spans="1:13">
      <c r="A58" s="176"/>
      <c r="B58" s="177"/>
      <c r="C58" s="177"/>
      <c r="D58" s="178"/>
      <c r="E58" s="178"/>
      <c r="F58" s="179"/>
      <c r="G58" s="178"/>
      <c r="H58" s="178"/>
      <c r="I58" s="178"/>
      <c r="J58" s="178"/>
      <c r="K58" s="181"/>
      <c r="L58" s="178"/>
      <c r="M58" s="178"/>
    </row>
    <row r="59" s="1" customFormat="1" spans="1:13">
      <c r="A59" s="176"/>
      <c r="B59" s="177"/>
      <c r="C59" s="177"/>
      <c r="D59" s="178"/>
      <c r="E59" s="178"/>
      <c r="F59" s="179"/>
      <c r="G59" s="178"/>
      <c r="H59" s="178"/>
      <c r="I59" s="178"/>
      <c r="J59" s="178"/>
      <c r="K59" s="181"/>
      <c r="L59" s="178"/>
      <c r="M59" s="178"/>
    </row>
    <row r="60" s="1" customFormat="1" spans="1:13">
      <c r="A60" s="176"/>
      <c r="B60" s="177"/>
      <c r="C60" s="177"/>
      <c r="D60" s="178"/>
      <c r="E60" s="178"/>
      <c r="F60" s="179"/>
      <c r="G60" s="178"/>
      <c r="H60" s="178"/>
      <c r="I60" s="178"/>
      <c r="J60" s="178"/>
      <c r="K60" s="181"/>
      <c r="L60" s="178"/>
      <c r="M60" s="178"/>
    </row>
    <row r="61" s="1" customFormat="1" spans="1:13">
      <c r="A61" s="176"/>
      <c r="B61" s="177"/>
      <c r="C61" s="177"/>
      <c r="D61" s="178"/>
      <c r="E61" s="178"/>
      <c r="F61" s="179"/>
      <c r="G61" s="178"/>
      <c r="H61" s="178"/>
      <c r="I61" s="178"/>
      <c r="J61" s="178"/>
      <c r="K61" s="181"/>
      <c r="L61" s="178"/>
      <c r="M61" s="178"/>
    </row>
    <row r="62" s="1" customFormat="1" spans="1:13">
      <c r="A62" s="176"/>
      <c r="B62" s="177"/>
      <c r="C62" s="177"/>
      <c r="D62" s="178"/>
      <c r="E62" s="178"/>
      <c r="F62" s="179"/>
      <c r="G62" s="178"/>
      <c r="H62" s="178"/>
      <c r="I62" s="178"/>
      <c r="J62" s="178"/>
      <c r="K62" s="181"/>
      <c r="L62" s="178"/>
      <c r="M62" s="178"/>
    </row>
    <row r="63" s="1" customFormat="1" spans="1:13">
      <c r="A63" s="176"/>
      <c r="B63" s="177"/>
      <c r="C63" s="177"/>
      <c r="D63" s="178"/>
      <c r="E63" s="178"/>
      <c r="F63" s="179"/>
      <c r="G63" s="178"/>
      <c r="H63" s="178"/>
      <c r="I63" s="178"/>
      <c r="J63" s="178"/>
      <c r="K63" s="181"/>
      <c r="L63" s="178"/>
      <c r="M63" s="178"/>
    </row>
    <row r="64" s="1" customFormat="1" spans="1:13">
      <c r="A64" s="176"/>
      <c r="B64" s="177"/>
      <c r="C64" s="177"/>
      <c r="D64" s="178"/>
      <c r="E64" s="178"/>
      <c r="F64" s="179"/>
      <c r="G64" s="178"/>
      <c r="H64" s="178"/>
      <c r="I64" s="178"/>
      <c r="J64" s="178"/>
      <c r="K64" s="181"/>
      <c r="L64" s="178"/>
      <c r="M64" s="178"/>
    </row>
    <row r="65" s="1" customFormat="1" spans="1:13">
      <c r="A65" s="176"/>
      <c r="B65" s="177"/>
      <c r="C65" s="177"/>
      <c r="D65" s="178"/>
      <c r="E65" s="178"/>
      <c r="F65" s="179"/>
      <c r="G65" s="178"/>
      <c r="H65" s="178"/>
      <c r="I65" s="178"/>
      <c r="J65" s="178"/>
      <c r="K65" s="181"/>
      <c r="L65" s="178"/>
      <c r="M65" s="178"/>
    </row>
    <row r="66" s="1" customFormat="1" spans="1:13">
      <c r="A66" s="176"/>
      <c r="B66" s="177"/>
      <c r="C66" s="177"/>
      <c r="D66" s="178"/>
      <c r="E66" s="178"/>
      <c r="F66" s="179"/>
      <c r="G66" s="178"/>
      <c r="H66" s="178"/>
      <c r="I66" s="178"/>
      <c r="J66" s="178"/>
      <c r="K66" s="181"/>
      <c r="L66" s="178"/>
      <c r="M66" s="178"/>
    </row>
    <row r="67" s="1" customFormat="1" spans="1:13">
      <c r="A67" s="176"/>
      <c r="B67" s="177"/>
      <c r="C67" s="177"/>
      <c r="D67" s="178"/>
      <c r="E67" s="178"/>
      <c r="F67" s="179"/>
      <c r="G67" s="178"/>
      <c r="H67" s="178"/>
      <c r="I67" s="178"/>
      <c r="J67" s="178"/>
      <c r="K67" s="181"/>
      <c r="L67" s="178"/>
      <c r="M67" s="178"/>
    </row>
    <row r="68" s="1" customFormat="1" spans="1:13">
      <c r="A68" s="176"/>
      <c r="B68" s="177"/>
      <c r="C68" s="177"/>
      <c r="D68" s="178"/>
      <c r="E68" s="178"/>
      <c r="F68" s="179"/>
      <c r="G68" s="178"/>
      <c r="H68" s="178"/>
      <c r="I68" s="178"/>
      <c r="J68" s="178"/>
      <c r="K68" s="181"/>
      <c r="L68" s="178"/>
      <c r="M68" s="178"/>
    </row>
    <row r="69" s="1" customFormat="1" spans="1:13">
      <c r="A69" s="176"/>
      <c r="B69" s="177"/>
      <c r="C69" s="177"/>
      <c r="D69" s="178"/>
      <c r="E69" s="178"/>
      <c r="F69" s="179"/>
      <c r="G69" s="178"/>
      <c r="H69" s="178"/>
      <c r="I69" s="178"/>
      <c r="J69" s="178"/>
      <c r="K69" s="181"/>
      <c r="L69" s="178"/>
      <c r="M69" s="178"/>
    </row>
    <row r="70" s="1" customFormat="1" spans="1:13">
      <c r="A70" s="176"/>
      <c r="B70" s="177"/>
      <c r="C70" s="177"/>
      <c r="D70" s="178"/>
      <c r="E70" s="178"/>
      <c r="F70" s="179"/>
      <c r="G70" s="178"/>
      <c r="H70" s="178"/>
      <c r="I70" s="178"/>
      <c r="J70" s="178"/>
      <c r="K70" s="181"/>
      <c r="L70" s="178"/>
      <c r="M70" s="178"/>
    </row>
    <row r="71" s="1" customFormat="1" spans="1:13">
      <c r="A71" s="176"/>
      <c r="B71" s="177"/>
      <c r="C71" s="177"/>
      <c r="D71" s="178"/>
      <c r="E71" s="178"/>
      <c r="F71" s="179"/>
      <c r="G71" s="178"/>
      <c r="H71" s="178"/>
      <c r="I71" s="178"/>
      <c r="J71" s="178"/>
      <c r="K71" s="181"/>
      <c r="L71" s="178"/>
      <c r="M71" s="178"/>
    </row>
    <row r="72" spans="1:13">
      <c r="A72" s="176"/>
      <c r="B72" s="182"/>
      <c r="C72" s="182"/>
      <c r="D72" s="183"/>
      <c r="E72" s="183"/>
      <c r="F72" s="184"/>
      <c r="G72" s="183"/>
      <c r="H72" s="183"/>
      <c r="I72" s="183"/>
      <c r="J72" s="183"/>
      <c r="K72" s="185"/>
      <c r="L72" s="183"/>
      <c r="M72" s="183"/>
    </row>
    <row r="73" spans="1:13">
      <c r="A73" s="176"/>
      <c r="B73" s="182"/>
      <c r="C73" s="182"/>
      <c r="D73" s="183"/>
      <c r="E73" s="183"/>
      <c r="F73" s="184"/>
      <c r="G73" s="183"/>
      <c r="H73" s="183"/>
      <c r="I73" s="183"/>
      <c r="J73" s="183"/>
      <c r="K73" s="185"/>
      <c r="L73" s="183"/>
      <c r="M73" s="183"/>
    </row>
    <row r="74" spans="1:13">
      <c r="A74" s="176"/>
      <c r="B74" s="182"/>
      <c r="C74" s="182"/>
      <c r="D74" s="183"/>
      <c r="E74" s="183"/>
      <c r="F74" s="184"/>
      <c r="G74" s="183"/>
      <c r="H74" s="183"/>
      <c r="I74" s="183"/>
      <c r="J74" s="183"/>
      <c r="K74" s="185"/>
      <c r="L74" s="183"/>
      <c r="M74" s="183"/>
    </row>
    <row r="75" spans="1:13">
      <c r="A75" s="176"/>
      <c r="B75" s="182"/>
      <c r="C75" s="182"/>
      <c r="D75" s="183"/>
      <c r="E75" s="183"/>
      <c r="F75" s="184"/>
      <c r="G75" s="183"/>
      <c r="H75" s="183"/>
      <c r="I75" s="183"/>
      <c r="J75" s="183"/>
      <c r="K75" s="185"/>
      <c r="L75" s="183"/>
      <c r="M75" s="183"/>
    </row>
    <row r="76" spans="1:13">
      <c r="A76" s="176"/>
      <c r="B76" s="182"/>
      <c r="C76" s="182"/>
      <c r="D76" s="183"/>
      <c r="E76" s="183"/>
      <c r="F76" s="184"/>
      <c r="G76" s="183"/>
      <c r="H76" s="183"/>
      <c r="I76" s="183"/>
      <c r="J76" s="183"/>
      <c r="K76" s="185"/>
      <c r="L76" s="183"/>
      <c r="M76" s="183"/>
    </row>
    <row r="77" spans="1:13">
      <c r="A77" s="176"/>
      <c r="B77" s="182"/>
      <c r="C77" s="182"/>
      <c r="D77" s="183"/>
      <c r="E77" s="183"/>
      <c r="F77" s="184"/>
      <c r="G77" s="183"/>
      <c r="H77" s="183"/>
      <c r="I77" s="183"/>
      <c r="J77" s="183"/>
      <c r="K77" s="185"/>
      <c r="L77" s="183"/>
      <c r="M77" s="183"/>
    </row>
    <row r="78" spans="1:13">
      <c r="A78" s="176"/>
      <c r="B78" s="182"/>
      <c r="C78" s="182"/>
      <c r="D78" s="183"/>
      <c r="E78" s="183"/>
      <c r="F78" s="184"/>
      <c r="G78" s="183"/>
      <c r="H78" s="183"/>
      <c r="I78" s="183"/>
      <c r="J78" s="183"/>
      <c r="K78" s="185"/>
      <c r="L78" s="183"/>
      <c r="M78" s="183"/>
    </row>
    <row r="79" spans="1:13">
      <c r="A79" s="176"/>
      <c r="B79" s="182"/>
      <c r="C79" s="182"/>
      <c r="D79" s="183"/>
      <c r="E79" s="183"/>
      <c r="F79" s="184"/>
      <c r="G79" s="183"/>
      <c r="H79" s="183"/>
      <c r="I79" s="183"/>
      <c r="J79" s="183"/>
      <c r="K79" s="185"/>
      <c r="L79" s="183"/>
      <c r="M79" s="183"/>
    </row>
    <row r="80" spans="1:13">
      <c r="A80" s="176"/>
      <c r="B80" s="182"/>
      <c r="C80" s="182"/>
      <c r="D80" s="183"/>
      <c r="E80" s="183"/>
      <c r="F80" s="184"/>
      <c r="G80" s="183"/>
      <c r="H80" s="183"/>
      <c r="I80" s="183"/>
      <c r="J80" s="183"/>
      <c r="K80" s="185"/>
      <c r="L80" s="183"/>
      <c r="M80" s="183"/>
    </row>
    <row r="81" spans="1:13">
      <c r="A81" s="176"/>
      <c r="B81" s="182"/>
      <c r="C81" s="182"/>
      <c r="D81" s="183"/>
      <c r="E81" s="183"/>
      <c r="F81" s="184"/>
      <c r="G81" s="183"/>
      <c r="H81" s="183"/>
      <c r="I81" s="183"/>
      <c r="J81" s="183"/>
      <c r="K81" s="185"/>
      <c r="L81" s="183"/>
      <c r="M81" s="183"/>
    </row>
    <row r="82" spans="1:13">
      <c r="A82" s="176"/>
      <c r="B82" s="182"/>
      <c r="C82" s="182"/>
      <c r="D82" s="183"/>
      <c r="E82" s="183"/>
      <c r="F82" s="184"/>
      <c r="G82" s="183"/>
      <c r="H82" s="183"/>
      <c r="I82" s="183"/>
      <c r="J82" s="183"/>
      <c r="K82" s="185"/>
      <c r="L82" s="183"/>
      <c r="M82" s="183"/>
    </row>
    <row r="83" spans="1:13">
      <c r="A83" s="176"/>
      <c r="B83" s="182"/>
      <c r="C83" s="182"/>
      <c r="D83" s="183"/>
      <c r="E83" s="183"/>
      <c r="F83" s="184"/>
      <c r="G83" s="183"/>
      <c r="H83" s="183"/>
      <c r="I83" s="183"/>
      <c r="J83" s="183"/>
      <c r="K83" s="185"/>
      <c r="L83" s="183"/>
      <c r="M83" s="183"/>
    </row>
    <row r="84" spans="1:13">
      <c r="A84" s="176"/>
      <c r="B84" s="182"/>
      <c r="C84" s="182"/>
      <c r="D84" s="183"/>
      <c r="E84" s="183"/>
      <c r="F84" s="184"/>
      <c r="G84" s="183"/>
      <c r="H84" s="183"/>
      <c r="I84" s="183"/>
      <c r="J84" s="183"/>
      <c r="K84" s="185"/>
      <c r="L84" s="183"/>
      <c r="M84" s="183"/>
    </row>
    <row r="85" spans="1:13">
      <c r="A85" s="176"/>
      <c r="B85" s="182"/>
      <c r="C85" s="182"/>
      <c r="D85" s="183"/>
      <c r="E85" s="183"/>
      <c r="F85" s="184"/>
      <c r="G85" s="183"/>
      <c r="H85" s="183"/>
      <c r="I85" s="183"/>
      <c r="J85" s="183"/>
      <c r="K85" s="185"/>
      <c r="L85" s="183"/>
      <c r="M85" s="183"/>
    </row>
    <row r="86" spans="1:13">
      <c r="A86" s="176"/>
      <c r="B86" s="182"/>
      <c r="C86" s="182"/>
      <c r="D86" s="183"/>
      <c r="E86" s="183"/>
      <c r="F86" s="184"/>
      <c r="G86" s="183"/>
      <c r="H86" s="183"/>
      <c r="I86" s="183"/>
      <c r="J86" s="183"/>
      <c r="K86" s="185"/>
      <c r="L86" s="183"/>
      <c r="M86" s="183"/>
    </row>
    <row r="87" spans="1:13">
      <c r="A87" s="176"/>
      <c r="B87" s="182"/>
      <c r="C87" s="182"/>
      <c r="D87" s="183"/>
      <c r="E87" s="183"/>
      <c r="F87" s="184"/>
      <c r="G87" s="183"/>
      <c r="H87" s="183"/>
      <c r="I87" s="183"/>
      <c r="J87" s="183"/>
      <c r="K87" s="185"/>
      <c r="L87" s="183"/>
      <c r="M87" s="183"/>
    </row>
    <row r="88" spans="1:13">
      <c r="A88" s="176"/>
      <c r="B88" s="182"/>
      <c r="C88" s="182"/>
      <c r="D88" s="183"/>
      <c r="E88" s="183"/>
      <c r="F88" s="184"/>
      <c r="G88" s="183"/>
      <c r="H88" s="183"/>
      <c r="I88" s="183"/>
      <c r="J88" s="183"/>
      <c r="K88" s="185"/>
      <c r="L88" s="183"/>
      <c r="M88" s="183"/>
    </row>
    <row r="89" spans="1:13">
      <c r="A89" s="176"/>
      <c r="B89" s="182"/>
      <c r="C89" s="182"/>
      <c r="D89" s="183"/>
      <c r="E89" s="183"/>
      <c r="F89" s="184"/>
      <c r="G89" s="183"/>
      <c r="H89" s="183"/>
      <c r="I89" s="183"/>
      <c r="J89" s="183"/>
      <c r="K89" s="185"/>
      <c r="L89" s="183"/>
      <c r="M89" s="183"/>
    </row>
    <row r="90" spans="1:13">
      <c r="A90" s="176"/>
      <c r="B90" s="182"/>
      <c r="C90" s="182"/>
      <c r="D90" s="183"/>
      <c r="E90" s="183"/>
      <c r="F90" s="184"/>
      <c r="G90" s="183"/>
      <c r="H90" s="183"/>
      <c r="I90" s="183"/>
      <c r="J90" s="183"/>
      <c r="K90" s="185"/>
      <c r="L90" s="183"/>
      <c r="M90" s="183"/>
    </row>
    <row r="91" spans="1:13">
      <c r="A91" s="176"/>
      <c r="B91" s="182"/>
      <c r="C91" s="182"/>
      <c r="D91" s="183"/>
      <c r="E91" s="183"/>
      <c r="F91" s="184"/>
      <c r="G91" s="183"/>
      <c r="H91" s="183"/>
      <c r="I91" s="183"/>
      <c r="J91" s="183"/>
      <c r="K91" s="185"/>
      <c r="L91" s="183"/>
      <c r="M91" s="183"/>
    </row>
    <row r="92" spans="1:13">
      <c r="A92" s="176"/>
      <c r="B92" s="182"/>
      <c r="C92" s="182"/>
      <c r="D92" s="183"/>
      <c r="E92" s="183"/>
      <c r="F92" s="184"/>
      <c r="G92" s="183"/>
      <c r="H92" s="183"/>
      <c r="I92" s="183"/>
      <c r="J92" s="183"/>
      <c r="K92" s="185"/>
      <c r="L92" s="183"/>
      <c r="M92" s="183"/>
    </row>
    <row r="93" spans="1:13">
      <c r="A93" s="176"/>
      <c r="B93" s="182"/>
      <c r="C93" s="182"/>
      <c r="D93" s="183"/>
      <c r="E93" s="183"/>
      <c r="F93" s="184"/>
      <c r="G93" s="183"/>
      <c r="H93" s="183"/>
      <c r="I93" s="183"/>
      <c r="J93" s="183"/>
      <c r="K93" s="185"/>
      <c r="L93" s="183"/>
      <c r="M93" s="183"/>
    </row>
    <row r="94" spans="1:13">
      <c r="A94" s="176"/>
      <c r="B94" s="182"/>
      <c r="C94" s="182"/>
      <c r="D94" s="183"/>
      <c r="E94" s="183"/>
      <c r="F94" s="184"/>
      <c r="G94" s="183"/>
      <c r="H94" s="183"/>
      <c r="I94" s="183"/>
      <c r="J94" s="183"/>
      <c r="K94" s="185"/>
      <c r="L94" s="183"/>
      <c r="M94" s="183"/>
    </row>
    <row r="95" spans="1:13">
      <c r="A95" s="176"/>
      <c r="B95" s="182"/>
      <c r="C95" s="182"/>
      <c r="D95" s="183"/>
      <c r="E95" s="183"/>
      <c r="F95" s="184"/>
      <c r="G95" s="183"/>
      <c r="H95" s="183"/>
      <c r="I95" s="183"/>
      <c r="J95" s="183"/>
      <c r="K95" s="185"/>
      <c r="L95" s="183"/>
      <c r="M95" s="183"/>
    </row>
    <row r="96" spans="1:13">
      <c r="A96" s="176"/>
      <c r="B96" s="182"/>
      <c r="C96" s="182"/>
      <c r="D96" s="183"/>
      <c r="E96" s="183"/>
      <c r="F96" s="184"/>
      <c r="G96" s="183"/>
      <c r="H96" s="183"/>
      <c r="I96" s="183"/>
      <c r="J96" s="183"/>
      <c r="K96" s="185"/>
      <c r="L96" s="183"/>
      <c r="M96" s="183"/>
    </row>
    <row r="97" spans="1:13">
      <c r="A97" s="176"/>
      <c r="B97" s="182"/>
      <c r="C97" s="182"/>
      <c r="D97" s="183"/>
      <c r="E97" s="183"/>
      <c r="F97" s="184"/>
      <c r="G97" s="183"/>
      <c r="H97" s="183"/>
      <c r="I97" s="183"/>
      <c r="J97" s="183"/>
      <c r="K97" s="185"/>
      <c r="L97" s="183"/>
      <c r="M97" s="183"/>
    </row>
    <row r="98" spans="1:13">
      <c r="A98" s="176"/>
      <c r="B98" s="182"/>
      <c r="C98" s="182"/>
      <c r="D98" s="183"/>
      <c r="E98" s="183"/>
      <c r="F98" s="184"/>
      <c r="G98" s="183"/>
      <c r="H98" s="183"/>
      <c r="I98" s="183"/>
      <c r="J98" s="183"/>
      <c r="K98" s="185"/>
      <c r="L98" s="183"/>
      <c r="M98" s="183"/>
    </row>
    <row r="99" spans="1:13">
      <c r="A99" s="176"/>
      <c r="B99" s="182"/>
      <c r="C99" s="182"/>
      <c r="D99" s="183"/>
      <c r="E99" s="183"/>
      <c r="F99" s="184"/>
      <c r="G99" s="183"/>
      <c r="H99" s="183"/>
      <c r="I99" s="183"/>
      <c r="J99" s="183"/>
      <c r="K99" s="185"/>
      <c r="L99" s="183"/>
      <c r="M99" s="183"/>
    </row>
    <row r="100" spans="1:13">
      <c r="A100" s="176"/>
      <c r="B100" s="182"/>
      <c r="C100" s="182"/>
      <c r="D100" s="183"/>
      <c r="E100" s="183"/>
      <c r="F100" s="184"/>
      <c r="G100" s="183"/>
      <c r="H100" s="183"/>
      <c r="I100" s="183"/>
      <c r="J100" s="183"/>
      <c r="K100" s="185"/>
      <c r="L100" s="183"/>
      <c r="M100" s="183"/>
    </row>
    <row r="101" spans="1:13">
      <c r="A101" s="176"/>
      <c r="B101" s="182"/>
      <c r="C101" s="182"/>
      <c r="D101" s="183"/>
      <c r="E101" s="183"/>
      <c r="F101" s="184"/>
      <c r="G101" s="183"/>
      <c r="H101" s="183"/>
      <c r="I101" s="183"/>
      <c r="J101" s="183"/>
      <c r="K101" s="185"/>
      <c r="L101" s="183"/>
      <c r="M101" s="183"/>
    </row>
    <row r="102" spans="1:13">
      <c r="A102" s="176"/>
      <c r="B102" s="182"/>
      <c r="C102" s="182"/>
      <c r="D102" s="183"/>
      <c r="E102" s="183"/>
      <c r="F102" s="184"/>
      <c r="G102" s="183"/>
      <c r="H102" s="183"/>
      <c r="I102" s="183"/>
      <c r="J102" s="183"/>
      <c r="K102" s="185"/>
      <c r="L102" s="183"/>
      <c r="M102" s="183"/>
    </row>
    <row r="103" spans="1:13">
      <c r="A103" s="176"/>
      <c r="B103" s="182"/>
      <c r="C103" s="182"/>
      <c r="D103" s="183"/>
      <c r="E103" s="183"/>
      <c r="F103" s="184"/>
      <c r="G103" s="183"/>
      <c r="H103" s="183"/>
      <c r="I103" s="183"/>
      <c r="J103" s="183"/>
      <c r="K103" s="185"/>
      <c r="L103" s="183"/>
      <c r="M103" s="183"/>
    </row>
    <row r="104" spans="1:13">
      <c r="A104" s="176"/>
      <c r="B104" s="182"/>
      <c r="C104" s="182"/>
      <c r="D104" s="183"/>
      <c r="E104" s="183"/>
      <c r="F104" s="184"/>
      <c r="G104" s="183"/>
      <c r="H104" s="183"/>
      <c r="I104" s="183"/>
      <c r="J104" s="183"/>
      <c r="K104" s="185"/>
      <c r="L104" s="183"/>
      <c r="M104" s="183"/>
    </row>
    <row r="105" spans="1:13">
      <c r="A105" s="176"/>
      <c r="B105" s="182"/>
      <c r="C105" s="182"/>
      <c r="D105" s="183"/>
      <c r="E105" s="183"/>
      <c r="F105" s="184"/>
      <c r="G105" s="183"/>
      <c r="H105" s="183"/>
      <c r="I105" s="183"/>
      <c r="J105" s="183"/>
      <c r="K105" s="185"/>
      <c r="L105" s="183"/>
      <c r="M105" s="183"/>
    </row>
    <row r="106" spans="1:13">
      <c r="A106" s="176"/>
      <c r="B106" s="182"/>
      <c r="C106" s="182"/>
      <c r="D106" s="183"/>
      <c r="E106" s="183"/>
      <c r="F106" s="184"/>
      <c r="G106" s="183"/>
      <c r="H106" s="183"/>
      <c r="I106" s="183"/>
      <c r="J106" s="183"/>
      <c r="K106" s="185"/>
      <c r="L106" s="183"/>
      <c r="M106" s="183"/>
    </row>
    <row r="107" spans="1:13">
      <c r="A107" s="176"/>
      <c r="B107" s="182"/>
      <c r="C107" s="182"/>
      <c r="D107" s="183"/>
      <c r="E107" s="183"/>
      <c r="F107" s="184"/>
      <c r="G107" s="183"/>
      <c r="H107" s="183"/>
      <c r="I107" s="183"/>
      <c r="J107" s="183"/>
      <c r="K107" s="185"/>
      <c r="L107" s="183"/>
      <c r="M107" s="183"/>
    </row>
    <row r="108" spans="1:13">
      <c r="A108" s="176"/>
      <c r="B108" s="182"/>
      <c r="C108" s="182"/>
      <c r="D108" s="183"/>
      <c r="E108" s="183"/>
      <c r="F108" s="184"/>
      <c r="G108" s="183"/>
      <c r="H108" s="183"/>
      <c r="I108" s="183"/>
      <c r="J108" s="183"/>
      <c r="K108" s="185"/>
      <c r="L108" s="183"/>
      <c r="M108" s="183"/>
    </row>
    <row r="109" spans="1:13">
      <c r="A109" s="176"/>
      <c r="B109" s="182"/>
      <c r="C109" s="182"/>
      <c r="D109" s="183"/>
      <c r="E109" s="183"/>
      <c r="F109" s="184"/>
      <c r="G109" s="183"/>
      <c r="H109" s="183"/>
      <c r="I109" s="183"/>
      <c r="J109" s="183"/>
      <c r="K109" s="185"/>
      <c r="L109" s="183"/>
      <c r="M109" s="183"/>
    </row>
    <row r="110" spans="1:13">
      <c r="A110" s="176"/>
      <c r="B110" s="182"/>
      <c r="C110" s="182"/>
      <c r="D110" s="183"/>
      <c r="E110" s="183"/>
      <c r="F110" s="184"/>
      <c r="G110" s="183"/>
      <c r="H110" s="183"/>
      <c r="I110" s="183"/>
      <c r="J110" s="183"/>
      <c r="K110" s="185"/>
      <c r="L110" s="183"/>
      <c r="M110" s="183"/>
    </row>
    <row r="111" spans="1:13">
      <c r="A111" s="176"/>
      <c r="B111" s="182"/>
      <c r="C111" s="182"/>
      <c r="D111" s="183"/>
      <c r="E111" s="183"/>
      <c r="F111" s="184"/>
      <c r="G111" s="183"/>
      <c r="H111" s="183"/>
      <c r="I111" s="183"/>
      <c r="J111" s="183"/>
      <c r="K111" s="185"/>
      <c r="L111" s="183"/>
      <c r="M111" s="183"/>
    </row>
    <row r="112" spans="1:13">
      <c r="A112" s="176"/>
      <c r="B112" s="182"/>
      <c r="C112" s="182"/>
      <c r="D112" s="183"/>
      <c r="E112" s="183"/>
      <c r="F112" s="184"/>
      <c r="G112" s="183"/>
      <c r="H112" s="183"/>
      <c r="I112" s="183"/>
      <c r="J112" s="183"/>
      <c r="K112" s="185"/>
      <c r="L112" s="183"/>
      <c r="M112" s="183"/>
    </row>
    <row r="113" spans="1:13">
      <c r="A113" s="176"/>
      <c r="B113" s="182"/>
      <c r="C113" s="182"/>
      <c r="D113" s="183"/>
      <c r="E113" s="183"/>
      <c r="F113" s="184"/>
      <c r="G113" s="183"/>
      <c r="H113" s="183"/>
      <c r="I113" s="183"/>
      <c r="J113" s="183"/>
      <c r="K113" s="185"/>
      <c r="L113" s="183"/>
      <c r="M113" s="183"/>
    </row>
    <row r="114" spans="1:13">
      <c r="A114" s="176"/>
      <c r="B114" s="182"/>
      <c r="C114" s="182"/>
      <c r="D114" s="183"/>
      <c r="E114" s="183"/>
      <c r="F114" s="184"/>
      <c r="G114" s="183"/>
      <c r="H114" s="183"/>
      <c r="I114" s="183"/>
      <c r="J114" s="183"/>
      <c r="K114" s="185"/>
      <c r="L114" s="183"/>
      <c r="M114" s="183"/>
    </row>
    <row r="115" spans="1:13">
      <c r="A115" s="176"/>
      <c r="B115" s="182"/>
      <c r="C115" s="182"/>
      <c r="D115" s="183"/>
      <c r="E115" s="183"/>
      <c r="F115" s="184"/>
      <c r="G115" s="183"/>
      <c r="H115" s="183"/>
      <c r="I115" s="183"/>
      <c r="J115" s="183"/>
      <c r="K115" s="185"/>
      <c r="L115" s="183"/>
      <c r="M115" s="183"/>
    </row>
    <row r="116" spans="1:13">
      <c r="A116" s="176"/>
      <c r="B116" s="182"/>
      <c r="C116" s="182"/>
      <c r="D116" s="183"/>
      <c r="E116" s="183"/>
      <c r="F116" s="184"/>
      <c r="G116" s="183"/>
      <c r="H116" s="183"/>
      <c r="I116" s="183"/>
      <c r="J116" s="183"/>
      <c r="K116" s="185"/>
      <c r="L116" s="183"/>
      <c r="M116" s="183"/>
    </row>
    <row r="117" spans="1:13">
      <c r="A117" s="176"/>
      <c r="B117" s="182"/>
      <c r="C117" s="182"/>
      <c r="D117" s="183"/>
      <c r="E117" s="183"/>
      <c r="F117" s="184"/>
      <c r="G117" s="183"/>
      <c r="H117" s="183"/>
      <c r="I117" s="183"/>
      <c r="J117" s="183"/>
      <c r="K117" s="185"/>
      <c r="L117" s="183"/>
      <c r="M117" s="183"/>
    </row>
    <row r="118" spans="1:13">
      <c r="A118" s="176"/>
      <c r="B118" s="182"/>
      <c r="C118" s="182"/>
      <c r="D118" s="183"/>
      <c r="E118" s="183"/>
      <c r="F118" s="184"/>
      <c r="G118" s="183"/>
      <c r="H118" s="183"/>
      <c r="I118" s="183"/>
      <c r="J118" s="183"/>
      <c r="K118" s="185"/>
      <c r="L118" s="183"/>
      <c r="M118" s="183"/>
    </row>
    <row r="119" spans="1:13">
      <c r="A119" s="176"/>
      <c r="B119" s="182"/>
      <c r="C119" s="182"/>
      <c r="D119" s="183"/>
      <c r="E119" s="183"/>
      <c r="F119" s="184"/>
      <c r="G119" s="183"/>
      <c r="H119" s="183"/>
      <c r="I119" s="183"/>
      <c r="J119" s="183"/>
      <c r="K119" s="185"/>
      <c r="L119" s="183"/>
      <c r="M119" s="183"/>
    </row>
    <row r="120" spans="1:13">
      <c r="A120" s="176"/>
      <c r="B120" s="182"/>
      <c r="C120" s="182"/>
      <c r="D120" s="183"/>
      <c r="E120" s="183"/>
      <c r="F120" s="184"/>
      <c r="G120" s="183"/>
      <c r="H120" s="183"/>
      <c r="I120" s="183"/>
      <c r="J120" s="183"/>
      <c r="K120" s="185"/>
      <c r="L120" s="183"/>
      <c r="M120" s="183"/>
    </row>
    <row r="121" spans="1:13">
      <c r="A121" s="176"/>
      <c r="B121" s="182"/>
      <c r="C121" s="182"/>
      <c r="D121" s="183"/>
      <c r="E121" s="183"/>
      <c r="F121" s="184"/>
      <c r="G121" s="183"/>
      <c r="H121" s="183"/>
      <c r="I121" s="183"/>
      <c r="J121" s="183"/>
      <c r="K121" s="185"/>
      <c r="L121" s="183"/>
      <c r="M121" s="183"/>
    </row>
    <row r="122" spans="1:13">
      <c r="A122" s="176"/>
      <c r="B122" s="182"/>
      <c r="C122" s="182"/>
      <c r="D122" s="183"/>
      <c r="E122" s="183"/>
      <c r="F122" s="184"/>
      <c r="G122" s="183"/>
      <c r="H122" s="183"/>
      <c r="I122" s="183"/>
      <c r="J122" s="183"/>
      <c r="K122" s="185"/>
      <c r="L122" s="183"/>
      <c r="M122" s="183"/>
    </row>
    <row r="123" spans="1:13">
      <c r="A123" s="176"/>
      <c r="B123" s="182"/>
      <c r="C123" s="182"/>
      <c r="D123" s="183"/>
      <c r="E123" s="183"/>
      <c r="F123" s="184"/>
      <c r="G123" s="183"/>
      <c r="H123" s="183"/>
      <c r="I123" s="183"/>
      <c r="J123" s="183"/>
      <c r="K123" s="185"/>
      <c r="L123" s="183"/>
      <c r="M123" s="183"/>
    </row>
    <row r="124" spans="1:13">
      <c r="A124" s="176"/>
      <c r="B124" s="182"/>
      <c r="C124" s="182"/>
      <c r="D124" s="183"/>
      <c r="E124" s="183"/>
      <c r="F124" s="184"/>
      <c r="G124" s="183"/>
      <c r="H124" s="183"/>
      <c r="I124" s="183"/>
      <c r="J124" s="183"/>
      <c r="K124" s="185"/>
      <c r="L124" s="183"/>
      <c r="M124" s="183"/>
    </row>
    <row r="125" spans="1:13">
      <c r="A125" s="176"/>
      <c r="B125" s="182"/>
      <c r="C125" s="182"/>
      <c r="D125" s="183"/>
      <c r="E125" s="183"/>
      <c r="F125" s="184"/>
      <c r="G125" s="183"/>
      <c r="H125" s="183"/>
      <c r="I125" s="183"/>
      <c r="J125" s="183"/>
      <c r="K125" s="185"/>
      <c r="L125" s="183"/>
      <c r="M125" s="183"/>
    </row>
    <row r="126" spans="1:13">
      <c r="A126" s="176"/>
      <c r="B126" s="182"/>
      <c r="C126" s="182"/>
      <c r="D126" s="183"/>
      <c r="E126" s="183"/>
      <c r="F126" s="184"/>
      <c r="G126" s="183"/>
      <c r="H126" s="183"/>
      <c r="I126" s="183"/>
      <c r="J126" s="183"/>
      <c r="K126" s="185"/>
      <c r="L126" s="183"/>
      <c r="M126" s="183"/>
    </row>
    <row r="127" spans="1:13">
      <c r="A127" s="176"/>
      <c r="B127" s="182"/>
      <c r="C127" s="182"/>
      <c r="D127" s="183"/>
      <c r="E127" s="183"/>
      <c r="F127" s="184"/>
      <c r="G127" s="183"/>
      <c r="H127" s="183"/>
      <c r="I127" s="183"/>
      <c r="J127" s="183"/>
      <c r="K127" s="185"/>
      <c r="L127" s="183"/>
      <c r="M127" s="183"/>
    </row>
    <row r="128" spans="1:13">
      <c r="A128" s="176"/>
      <c r="B128" s="182"/>
      <c r="C128" s="182"/>
      <c r="D128" s="183"/>
      <c r="E128" s="183"/>
      <c r="F128" s="184"/>
      <c r="G128" s="183"/>
      <c r="H128" s="183"/>
      <c r="I128" s="183"/>
      <c r="J128" s="183"/>
      <c r="K128" s="185"/>
      <c r="L128" s="183"/>
      <c r="M128" s="183"/>
    </row>
    <row r="129" spans="1:13">
      <c r="A129" s="176"/>
      <c r="B129" s="182"/>
      <c r="C129" s="182"/>
      <c r="D129" s="183"/>
      <c r="E129" s="183"/>
      <c r="F129" s="184"/>
      <c r="G129" s="183"/>
      <c r="H129" s="183"/>
      <c r="I129" s="183"/>
      <c r="J129" s="183"/>
      <c r="K129" s="185"/>
      <c r="L129" s="183"/>
      <c r="M129" s="183"/>
    </row>
    <row r="130" spans="1:13">
      <c r="A130" s="176"/>
      <c r="B130" s="182"/>
      <c r="C130" s="182"/>
      <c r="D130" s="183"/>
      <c r="E130" s="183"/>
      <c r="F130" s="184"/>
      <c r="G130" s="183"/>
      <c r="H130" s="183"/>
      <c r="I130" s="183"/>
      <c r="J130" s="183"/>
      <c r="K130" s="185"/>
      <c r="L130" s="183"/>
      <c r="M130" s="183"/>
    </row>
    <row r="131" spans="1:13">
      <c r="A131" s="176"/>
      <c r="B131" s="182"/>
      <c r="C131" s="182"/>
      <c r="D131" s="183"/>
      <c r="E131" s="183"/>
      <c r="F131" s="184"/>
      <c r="G131" s="183"/>
      <c r="H131" s="183"/>
      <c r="I131" s="183"/>
      <c r="J131" s="183"/>
      <c r="K131" s="185"/>
      <c r="L131" s="183"/>
      <c r="M131" s="183"/>
    </row>
    <row r="132" spans="1:13">
      <c r="A132" s="176"/>
      <c r="B132" s="182"/>
      <c r="C132" s="182"/>
      <c r="D132" s="183"/>
      <c r="E132" s="183"/>
      <c r="F132" s="184"/>
      <c r="G132" s="183"/>
      <c r="H132" s="183"/>
      <c r="I132" s="183"/>
      <c r="J132" s="183"/>
      <c r="K132" s="185"/>
      <c r="L132" s="183"/>
      <c r="M132" s="183"/>
    </row>
    <row r="133" spans="1:13">
      <c r="A133" s="176"/>
      <c r="B133" s="182"/>
      <c r="C133" s="182"/>
      <c r="D133" s="183"/>
      <c r="E133" s="183"/>
      <c r="F133" s="184"/>
      <c r="G133" s="183"/>
      <c r="H133" s="183"/>
      <c r="I133" s="183"/>
      <c r="J133" s="183"/>
      <c r="K133" s="185"/>
      <c r="L133" s="183"/>
      <c r="M133" s="183"/>
    </row>
    <row r="134" spans="1:13">
      <c r="A134" s="176"/>
      <c r="B134" s="182"/>
      <c r="C134" s="182"/>
      <c r="D134" s="183"/>
      <c r="E134" s="183"/>
      <c r="F134" s="184"/>
      <c r="G134" s="183"/>
      <c r="H134" s="183"/>
      <c r="I134" s="183"/>
      <c r="J134" s="183"/>
      <c r="K134" s="185"/>
      <c r="L134" s="183"/>
      <c r="M134" s="183"/>
    </row>
    <row r="135" spans="1:13">
      <c r="A135" s="176"/>
      <c r="B135" s="182"/>
      <c r="C135" s="182"/>
      <c r="D135" s="183"/>
      <c r="E135" s="183"/>
      <c r="F135" s="184"/>
      <c r="G135" s="183"/>
      <c r="H135" s="183"/>
      <c r="I135" s="183"/>
      <c r="J135" s="183"/>
      <c r="K135" s="185"/>
      <c r="L135" s="183"/>
      <c r="M135" s="183"/>
    </row>
    <row r="136" spans="1:13">
      <c r="A136" s="176"/>
      <c r="B136" s="182"/>
      <c r="C136" s="182"/>
      <c r="D136" s="183"/>
      <c r="E136" s="183"/>
      <c r="F136" s="184"/>
      <c r="G136" s="183"/>
      <c r="H136" s="183"/>
      <c r="I136" s="183"/>
      <c r="J136" s="183"/>
      <c r="K136" s="185"/>
      <c r="L136" s="183"/>
      <c r="M136" s="183"/>
    </row>
    <row r="137" spans="1:13">
      <c r="A137" s="176"/>
      <c r="B137" s="182"/>
      <c r="C137" s="182"/>
      <c r="D137" s="183"/>
      <c r="E137" s="183"/>
      <c r="F137" s="184"/>
      <c r="G137" s="183"/>
      <c r="H137" s="183"/>
      <c r="I137" s="183"/>
      <c r="J137" s="183"/>
      <c r="K137" s="185"/>
      <c r="L137" s="183"/>
      <c r="M137" s="183"/>
    </row>
    <row r="138" spans="1:13">
      <c r="A138" s="176"/>
      <c r="B138" s="182"/>
      <c r="C138" s="182"/>
      <c r="D138" s="183"/>
      <c r="E138" s="183"/>
      <c r="F138" s="184"/>
      <c r="G138" s="183"/>
      <c r="H138" s="183"/>
      <c r="I138" s="183"/>
      <c r="J138" s="183"/>
      <c r="K138" s="185"/>
      <c r="L138" s="183"/>
      <c r="M138" s="183"/>
    </row>
    <row r="139" spans="1:13">
      <c r="A139" s="176"/>
      <c r="B139" s="182"/>
      <c r="C139" s="182"/>
      <c r="D139" s="183"/>
      <c r="E139" s="183"/>
      <c r="F139" s="184"/>
      <c r="G139" s="183"/>
      <c r="H139" s="183"/>
      <c r="I139" s="183"/>
      <c r="J139" s="183"/>
      <c r="K139" s="185"/>
      <c r="L139" s="183"/>
      <c r="M139" s="183"/>
    </row>
    <row r="140" spans="1:13">
      <c r="A140" s="176"/>
      <c r="B140" s="182"/>
      <c r="C140" s="182"/>
      <c r="D140" s="183"/>
      <c r="E140" s="183"/>
      <c r="F140" s="184"/>
      <c r="G140" s="183"/>
      <c r="H140" s="183"/>
      <c r="I140" s="183"/>
      <c r="J140" s="183"/>
      <c r="K140" s="185"/>
      <c r="L140" s="183"/>
      <c r="M140" s="183"/>
    </row>
    <row r="141" spans="1:13">
      <c r="A141" s="176"/>
      <c r="B141" s="182"/>
      <c r="C141" s="182"/>
      <c r="D141" s="183"/>
      <c r="E141" s="183"/>
      <c r="F141" s="184"/>
      <c r="G141" s="183"/>
      <c r="H141" s="183"/>
      <c r="I141" s="183"/>
      <c r="J141" s="183"/>
      <c r="K141" s="185"/>
      <c r="L141" s="183"/>
      <c r="M141" s="183"/>
    </row>
    <row r="142" spans="1:13">
      <c r="A142" s="176"/>
      <c r="B142" s="182"/>
      <c r="C142" s="182"/>
      <c r="D142" s="183"/>
      <c r="E142" s="183"/>
      <c r="F142" s="184"/>
      <c r="G142" s="183"/>
      <c r="H142" s="183"/>
      <c r="I142" s="183"/>
      <c r="J142" s="183"/>
      <c r="K142" s="185"/>
      <c r="L142" s="183"/>
      <c r="M142" s="183"/>
    </row>
    <row r="143" spans="1:13">
      <c r="A143" s="176"/>
      <c r="B143" s="182"/>
      <c r="C143" s="182"/>
      <c r="D143" s="183"/>
      <c r="E143" s="183"/>
      <c r="F143" s="184"/>
      <c r="G143" s="183"/>
      <c r="H143" s="183"/>
      <c r="I143" s="183"/>
      <c r="J143" s="183"/>
      <c r="K143" s="185"/>
      <c r="L143" s="183"/>
      <c r="M143" s="183"/>
    </row>
    <row r="144" spans="1:13">
      <c r="A144" s="176"/>
      <c r="B144" s="182"/>
      <c r="C144" s="182"/>
      <c r="D144" s="183"/>
      <c r="E144" s="183"/>
      <c r="F144" s="184"/>
      <c r="G144" s="183"/>
      <c r="H144" s="183"/>
      <c r="I144" s="183"/>
      <c r="J144" s="183"/>
      <c r="K144" s="185"/>
      <c r="L144" s="183"/>
      <c r="M144" s="183"/>
    </row>
    <row r="145" spans="1:13">
      <c r="A145" s="176"/>
      <c r="B145" s="182"/>
      <c r="C145" s="182"/>
      <c r="D145" s="183"/>
      <c r="E145" s="183"/>
      <c r="F145" s="184"/>
      <c r="G145" s="183"/>
      <c r="H145" s="183"/>
      <c r="I145" s="183"/>
      <c r="J145" s="183"/>
      <c r="K145" s="185"/>
      <c r="L145" s="183"/>
      <c r="M145" s="183"/>
    </row>
    <row r="146" spans="1:13">
      <c r="A146" s="176"/>
      <c r="B146" s="182"/>
      <c r="C146" s="182"/>
      <c r="D146" s="183"/>
      <c r="E146" s="183"/>
      <c r="F146" s="184"/>
      <c r="G146" s="183"/>
      <c r="H146" s="183"/>
      <c r="I146" s="183"/>
      <c r="J146" s="183"/>
      <c r="K146" s="185"/>
      <c r="L146" s="183"/>
      <c r="M146" s="183"/>
    </row>
    <row r="147" spans="1:13">
      <c r="A147" s="176"/>
      <c r="B147" s="182"/>
      <c r="C147" s="182"/>
      <c r="D147" s="183"/>
      <c r="E147" s="183"/>
      <c r="F147" s="184"/>
      <c r="G147" s="183"/>
      <c r="H147" s="183"/>
      <c r="I147" s="183"/>
      <c r="J147" s="183"/>
      <c r="K147" s="185"/>
      <c r="L147" s="183"/>
      <c r="M147" s="183"/>
    </row>
    <row r="148" spans="1:13">
      <c r="A148" s="176"/>
      <c r="B148" s="182"/>
      <c r="C148" s="182"/>
      <c r="D148" s="183"/>
      <c r="E148" s="183"/>
      <c r="F148" s="184"/>
      <c r="G148" s="183"/>
      <c r="H148" s="183"/>
      <c r="I148" s="183"/>
      <c r="J148" s="183"/>
      <c r="K148" s="185"/>
      <c r="L148" s="183"/>
      <c r="M148" s="183"/>
    </row>
    <row r="149" spans="1:13">
      <c r="A149" s="176"/>
      <c r="B149" s="182"/>
      <c r="C149" s="182"/>
      <c r="D149" s="183"/>
      <c r="E149" s="183"/>
      <c r="F149" s="184"/>
      <c r="G149" s="183"/>
      <c r="H149" s="183"/>
      <c r="I149" s="183"/>
      <c r="J149" s="183"/>
      <c r="K149" s="185"/>
      <c r="L149" s="183"/>
      <c r="M149" s="183"/>
    </row>
    <row r="150" spans="1:13">
      <c r="A150" s="176"/>
      <c r="B150" s="182"/>
      <c r="C150" s="182"/>
      <c r="D150" s="183"/>
      <c r="E150" s="183"/>
      <c r="F150" s="184"/>
      <c r="G150" s="183"/>
      <c r="H150" s="183"/>
      <c r="I150" s="183"/>
      <c r="J150" s="183"/>
      <c r="K150" s="185"/>
      <c r="L150" s="183"/>
      <c r="M150" s="183"/>
    </row>
    <row r="151" spans="1:13">
      <c r="A151" s="176"/>
      <c r="B151" s="182"/>
      <c r="C151" s="182"/>
      <c r="D151" s="183"/>
      <c r="E151" s="183"/>
      <c r="F151" s="184"/>
      <c r="G151" s="183"/>
      <c r="H151" s="183"/>
      <c r="I151" s="183"/>
      <c r="J151" s="183"/>
      <c r="K151" s="185"/>
      <c r="L151" s="183"/>
      <c r="M151" s="183"/>
    </row>
    <row r="152" spans="1:13">
      <c r="A152" s="176"/>
      <c r="B152" s="182"/>
      <c r="C152" s="182"/>
      <c r="D152" s="183"/>
      <c r="E152" s="183"/>
      <c r="F152" s="184"/>
      <c r="G152" s="183"/>
      <c r="H152" s="183"/>
      <c r="I152" s="183"/>
      <c r="J152" s="183"/>
      <c r="K152" s="185"/>
      <c r="L152" s="183"/>
      <c r="M152" s="183"/>
    </row>
    <row r="153" spans="1:13">
      <c r="A153" s="176"/>
      <c r="B153" s="182"/>
      <c r="C153" s="182"/>
      <c r="D153" s="183"/>
      <c r="E153" s="183"/>
      <c r="F153" s="184"/>
      <c r="G153" s="183"/>
      <c r="H153" s="183"/>
      <c r="I153" s="183"/>
      <c r="J153" s="183"/>
      <c r="K153" s="185"/>
      <c r="L153" s="183"/>
      <c r="M153" s="183"/>
    </row>
    <row r="154" spans="1:13">
      <c r="A154" s="176"/>
      <c r="B154" s="182"/>
      <c r="C154" s="182"/>
      <c r="D154" s="183"/>
      <c r="E154" s="183"/>
      <c r="F154" s="184"/>
      <c r="G154" s="183"/>
      <c r="H154" s="183"/>
      <c r="I154" s="183"/>
      <c r="J154" s="183"/>
      <c r="K154" s="185"/>
      <c r="L154" s="183"/>
      <c r="M154" s="183"/>
    </row>
    <row r="155" spans="1:13">
      <c r="A155" s="176"/>
      <c r="B155" s="182"/>
      <c r="C155" s="182"/>
      <c r="D155" s="183"/>
      <c r="E155" s="183"/>
      <c r="F155" s="184"/>
      <c r="G155" s="183"/>
      <c r="H155" s="183"/>
      <c r="I155" s="183"/>
      <c r="J155" s="183"/>
      <c r="K155" s="185"/>
      <c r="L155" s="183"/>
      <c r="M155" s="183"/>
    </row>
    <row r="156" spans="1:13">
      <c r="A156" s="176"/>
      <c r="B156" s="182"/>
      <c r="C156" s="182"/>
      <c r="D156" s="183"/>
      <c r="E156" s="183"/>
      <c r="F156" s="184"/>
      <c r="G156" s="183"/>
      <c r="H156" s="183"/>
      <c r="I156" s="183"/>
      <c r="J156" s="183"/>
      <c r="K156" s="185"/>
      <c r="L156" s="183"/>
      <c r="M156" s="183"/>
    </row>
    <row r="157" spans="1:13">
      <c r="A157" s="176"/>
      <c r="B157" s="182"/>
      <c r="C157" s="182"/>
      <c r="D157" s="183"/>
      <c r="E157" s="183"/>
      <c r="F157" s="184"/>
      <c r="G157" s="183"/>
      <c r="H157" s="183"/>
      <c r="I157" s="183"/>
      <c r="J157" s="183"/>
      <c r="K157" s="185"/>
      <c r="L157" s="183"/>
      <c r="M157" s="183"/>
    </row>
    <row r="158" spans="1:13">
      <c r="A158" s="176"/>
      <c r="B158" s="182"/>
      <c r="C158" s="182"/>
      <c r="D158" s="183"/>
      <c r="E158" s="183"/>
      <c r="F158" s="184"/>
      <c r="G158" s="183"/>
      <c r="H158" s="183"/>
      <c r="I158" s="183"/>
      <c r="J158" s="183"/>
      <c r="K158" s="185"/>
      <c r="L158" s="183"/>
      <c r="M158" s="183"/>
    </row>
    <row r="159" spans="1:13">
      <c r="A159" s="176"/>
      <c r="B159" s="182"/>
      <c r="C159" s="182"/>
      <c r="D159" s="183"/>
      <c r="E159" s="183"/>
      <c r="F159" s="184"/>
      <c r="G159" s="183"/>
      <c r="H159" s="183"/>
      <c r="I159" s="183"/>
      <c r="J159" s="183"/>
      <c r="K159" s="185"/>
      <c r="L159" s="183"/>
      <c r="M159" s="183"/>
    </row>
    <row r="160" spans="1:13">
      <c r="A160" s="176"/>
      <c r="B160" s="182"/>
      <c r="C160" s="182"/>
      <c r="D160" s="183"/>
      <c r="E160" s="183"/>
      <c r="F160" s="184"/>
      <c r="G160" s="183"/>
      <c r="H160" s="183"/>
      <c r="I160" s="183"/>
      <c r="J160" s="183"/>
      <c r="K160" s="185"/>
      <c r="L160" s="183"/>
      <c r="M160" s="183"/>
    </row>
    <row r="161" spans="1:13">
      <c r="A161" s="176"/>
      <c r="B161" s="182"/>
      <c r="C161" s="182"/>
      <c r="D161" s="183"/>
      <c r="E161" s="183"/>
      <c r="F161" s="184"/>
      <c r="G161" s="183"/>
      <c r="H161" s="183"/>
      <c r="I161" s="183"/>
      <c r="J161" s="183"/>
      <c r="K161" s="185"/>
      <c r="L161" s="183"/>
      <c r="M161" s="183"/>
    </row>
    <row r="162" spans="1:13">
      <c r="A162" s="176"/>
      <c r="B162" s="182"/>
      <c r="C162" s="182"/>
      <c r="D162" s="183"/>
      <c r="E162" s="183"/>
      <c r="F162" s="184"/>
      <c r="G162" s="183"/>
      <c r="H162" s="183"/>
      <c r="I162" s="183"/>
      <c r="J162" s="183"/>
      <c r="K162" s="185"/>
      <c r="L162" s="183"/>
      <c r="M162" s="183"/>
    </row>
    <row r="163" spans="1:13">
      <c r="A163" s="176"/>
      <c r="B163" s="182"/>
      <c r="C163" s="182"/>
      <c r="D163" s="183"/>
      <c r="E163" s="183"/>
      <c r="F163" s="184"/>
      <c r="G163" s="183"/>
      <c r="H163" s="183"/>
      <c r="I163" s="183"/>
      <c r="J163" s="183"/>
      <c r="K163" s="185"/>
      <c r="L163" s="183"/>
      <c r="M163" s="183"/>
    </row>
    <row r="164" spans="1:13">
      <c r="A164" s="176"/>
      <c r="B164" s="182"/>
      <c r="C164" s="182"/>
      <c r="D164" s="183"/>
      <c r="E164" s="183"/>
      <c r="F164" s="184"/>
      <c r="G164" s="183"/>
      <c r="H164" s="183"/>
      <c r="I164" s="183"/>
      <c r="J164" s="183"/>
      <c r="K164" s="185"/>
      <c r="L164" s="183"/>
      <c r="M164" s="183"/>
    </row>
    <row r="165" spans="1:13">
      <c r="A165" s="176"/>
      <c r="B165" s="182"/>
      <c r="C165" s="182"/>
      <c r="D165" s="183"/>
      <c r="E165" s="183"/>
      <c r="F165" s="184"/>
      <c r="G165" s="183"/>
      <c r="H165" s="183"/>
      <c r="I165" s="183"/>
      <c r="J165" s="183"/>
      <c r="K165" s="185"/>
      <c r="L165" s="183"/>
      <c r="M165" s="183"/>
    </row>
    <row r="166" spans="1:13">
      <c r="A166" s="176"/>
      <c r="B166" s="182"/>
      <c r="C166" s="182"/>
      <c r="D166" s="183"/>
      <c r="E166" s="183"/>
      <c r="F166" s="184"/>
      <c r="G166" s="183"/>
      <c r="H166" s="183"/>
      <c r="I166" s="183"/>
      <c r="J166" s="183"/>
      <c r="K166" s="185"/>
      <c r="L166" s="183"/>
      <c r="M166" s="183"/>
    </row>
    <row r="167" spans="1:13">
      <c r="A167" s="176"/>
      <c r="B167" s="182"/>
      <c r="C167" s="182"/>
      <c r="D167" s="183"/>
      <c r="E167" s="183"/>
      <c r="F167" s="184"/>
      <c r="G167" s="183"/>
      <c r="H167" s="183"/>
      <c r="I167" s="183"/>
      <c r="J167" s="183"/>
      <c r="K167" s="185"/>
      <c r="L167" s="183"/>
      <c r="M167" s="183"/>
    </row>
    <row r="168" spans="1:13">
      <c r="A168" s="176"/>
      <c r="B168" s="182"/>
      <c r="C168" s="182"/>
      <c r="D168" s="183"/>
      <c r="E168" s="183"/>
      <c r="F168" s="184"/>
      <c r="G168" s="183"/>
      <c r="H168" s="183"/>
      <c r="I168" s="183"/>
      <c r="J168" s="183"/>
      <c r="K168" s="185"/>
      <c r="L168" s="183"/>
      <c r="M168" s="183"/>
    </row>
    <row r="169" spans="1:13">
      <c r="A169" s="176"/>
      <c r="B169" s="182"/>
      <c r="C169" s="182"/>
      <c r="D169" s="183"/>
      <c r="E169" s="183"/>
      <c r="F169" s="184"/>
      <c r="G169" s="183"/>
      <c r="H169" s="183"/>
      <c r="I169" s="183"/>
      <c r="J169" s="183"/>
      <c r="K169" s="185"/>
      <c r="L169" s="183"/>
      <c r="M169" s="183"/>
    </row>
    <row r="170" spans="1:13">
      <c r="A170" s="176"/>
      <c r="B170" s="182"/>
      <c r="C170" s="182"/>
      <c r="D170" s="183"/>
      <c r="E170" s="183"/>
      <c r="F170" s="184"/>
      <c r="G170" s="183"/>
      <c r="H170" s="183"/>
      <c r="I170" s="183"/>
      <c r="J170" s="183"/>
      <c r="K170" s="185"/>
      <c r="L170" s="183"/>
      <c r="M170" s="183"/>
    </row>
    <row r="171" spans="1:13">
      <c r="A171" s="176"/>
      <c r="B171" s="182"/>
      <c r="C171" s="182"/>
      <c r="D171" s="183"/>
      <c r="E171" s="183"/>
      <c r="F171" s="184"/>
      <c r="G171" s="183"/>
      <c r="H171" s="183"/>
      <c r="I171" s="183"/>
      <c r="J171" s="183"/>
      <c r="K171" s="185"/>
      <c r="L171" s="183"/>
      <c r="M171" s="183"/>
    </row>
    <row r="172" spans="1:13">
      <c r="A172" s="176"/>
      <c r="B172" s="182"/>
      <c r="C172" s="182"/>
      <c r="D172" s="183"/>
      <c r="E172" s="183"/>
      <c r="F172" s="184"/>
      <c r="G172" s="183"/>
      <c r="H172" s="183"/>
      <c r="I172" s="183"/>
      <c r="J172" s="183"/>
      <c r="K172" s="185"/>
      <c r="L172" s="183"/>
      <c r="M172" s="183"/>
    </row>
    <row r="173" spans="1:13">
      <c r="A173" s="176"/>
      <c r="B173" s="182"/>
      <c r="C173" s="182"/>
      <c r="D173" s="183"/>
      <c r="E173" s="183"/>
      <c r="F173" s="184"/>
      <c r="G173" s="183"/>
      <c r="H173" s="183"/>
      <c r="I173" s="183"/>
      <c r="J173" s="183"/>
      <c r="K173" s="185"/>
      <c r="L173" s="183"/>
      <c r="M173" s="183"/>
    </row>
    <row r="174" spans="1:13">
      <c r="A174" s="176"/>
      <c r="B174" s="182"/>
      <c r="C174" s="182"/>
      <c r="D174" s="183"/>
      <c r="E174" s="183"/>
      <c r="F174" s="184"/>
      <c r="G174" s="183"/>
      <c r="H174" s="183"/>
      <c r="I174" s="183"/>
      <c r="J174" s="183"/>
      <c r="K174" s="185"/>
      <c r="L174" s="183"/>
      <c r="M174" s="183"/>
    </row>
    <row r="175" spans="1:13">
      <c r="A175" s="176"/>
      <c r="B175" s="182"/>
      <c r="C175" s="182"/>
      <c r="D175" s="183"/>
      <c r="E175" s="183"/>
      <c r="F175" s="184"/>
      <c r="G175" s="183"/>
      <c r="H175" s="183"/>
      <c r="I175" s="183"/>
      <c r="J175" s="183"/>
      <c r="K175" s="185"/>
      <c r="L175" s="183"/>
      <c r="M175" s="183"/>
    </row>
    <row r="176" spans="1:13">
      <c r="A176" s="176"/>
      <c r="B176" s="182"/>
      <c r="C176" s="182"/>
      <c r="D176" s="183"/>
      <c r="E176" s="183"/>
      <c r="F176" s="184"/>
      <c r="G176" s="183"/>
      <c r="H176" s="183"/>
      <c r="I176" s="183"/>
      <c r="J176" s="183"/>
      <c r="K176" s="185"/>
      <c r="L176" s="183"/>
      <c r="M176" s="183"/>
    </row>
    <row r="177" spans="1:13">
      <c r="A177" s="176"/>
      <c r="B177" s="182"/>
      <c r="C177" s="182"/>
      <c r="D177" s="183"/>
      <c r="E177" s="183"/>
      <c r="F177" s="184"/>
      <c r="G177" s="183"/>
      <c r="H177" s="183"/>
      <c r="I177" s="183"/>
      <c r="J177" s="183"/>
      <c r="K177" s="185"/>
      <c r="L177" s="183"/>
      <c r="M177" s="183"/>
    </row>
    <row r="178" spans="1:13">
      <c r="A178" s="176"/>
      <c r="B178" s="182"/>
      <c r="C178" s="182"/>
      <c r="D178" s="183"/>
      <c r="E178" s="183"/>
      <c r="F178" s="184"/>
      <c r="G178" s="183"/>
      <c r="H178" s="183"/>
      <c r="I178" s="183"/>
      <c r="J178" s="183"/>
      <c r="K178" s="185"/>
      <c r="L178" s="183"/>
      <c r="M178" s="183"/>
    </row>
    <row r="179" spans="1:13">
      <c r="A179" s="176"/>
      <c r="B179" s="182"/>
      <c r="C179" s="182"/>
      <c r="D179" s="183"/>
      <c r="E179" s="183"/>
      <c r="F179" s="184"/>
      <c r="G179" s="183"/>
      <c r="H179" s="183"/>
      <c r="I179" s="183"/>
      <c r="J179" s="183"/>
      <c r="K179" s="185"/>
      <c r="L179" s="183"/>
      <c r="M179" s="183"/>
    </row>
    <row r="180" spans="1:13">
      <c r="A180" s="176"/>
      <c r="B180" s="182"/>
      <c r="C180" s="182"/>
      <c r="D180" s="183"/>
      <c r="E180" s="183"/>
      <c r="F180" s="184"/>
      <c r="G180" s="183"/>
      <c r="H180" s="183"/>
      <c r="I180" s="183"/>
      <c r="J180" s="183"/>
      <c r="K180" s="185"/>
      <c r="L180" s="183"/>
      <c r="M180" s="183"/>
    </row>
    <row r="181" spans="1:13">
      <c r="A181" s="176"/>
      <c r="B181" s="182"/>
      <c r="C181" s="182"/>
      <c r="D181" s="183"/>
      <c r="E181" s="183"/>
      <c r="F181" s="184"/>
      <c r="G181" s="183"/>
      <c r="H181" s="183"/>
      <c r="I181" s="183"/>
      <c r="J181" s="183"/>
      <c r="K181" s="185"/>
      <c r="L181" s="183"/>
      <c r="M181" s="183"/>
    </row>
    <row r="182" spans="1:13">
      <c r="A182" s="176"/>
      <c r="B182" s="182"/>
      <c r="C182" s="182"/>
      <c r="D182" s="183"/>
      <c r="E182" s="183"/>
      <c r="F182" s="184"/>
      <c r="G182" s="183"/>
      <c r="H182" s="183"/>
      <c r="I182" s="183"/>
      <c r="J182" s="183"/>
      <c r="K182" s="185"/>
      <c r="L182" s="183"/>
      <c r="M182" s="183"/>
    </row>
    <row r="183" spans="1:13">
      <c r="A183" s="176"/>
      <c r="B183" s="182"/>
      <c r="C183" s="182"/>
      <c r="D183" s="183"/>
      <c r="E183" s="183"/>
      <c r="F183" s="184"/>
      <c r="G183" s="183"/>
      <c r="H183" s="183"/>
      <c r="I183" s="183"/>
      <c r="J183" s="183"/>
      <c r="K183" s="185"/>
      <c r="L183" s="183"/>
      <c r="M183" s="183"/>
    </row>
    <row r="184" spans="1:13">
      <c r="A184" s="176"/>
      <c r="B184" s="182"/>
      <c r="C184" s="182"/>
      <c r="D184" s="183"/>
      <c r="E184" s="183"/>
      <c r="F184" s="184"/>
      <c r="G184" s="183"/>
      <c r="H184" s="183"/>
      <c r="I184" s="183"/>
      <c r="J184" s="183"/>
      <c r="K184" s="185"/>
      <c r="L184" s="183"/>
      <c r="M184" s="183"/>
    </row>
    <row r="185" spans="1:13">
      <c r="A185" s="176"/>
      <c r="B185" s="182"/>
      <c r="C185" s="182"/>
      <c r="D185" s="183"/>
      <c r="E185" s="183"/>
      <c r="F185" s="184"/>
      <c r="G185" s="183"/>
      <c r="H185" s="183"/>
      <c r="I185" s="183"/>
      <c r="J185" s="183"/>
      <c r="K185" s="185"/>
      <c r="L185" s="183"/>
      <c r="M185" s="183"/>
    </row>
    <row r="186" spans="1:13">
      <c r="A186" s="176"/>
      <c r="B186" s="182"/>
      <c r="C186" s="182"/>
      <c r="D186" s="183"/>
      <c r="E186" s="183"/>
      <c r="F186" s="184"/>
      <c r="G186" s="183"/>
      <c r="H186" s="183"/>
      <c r="I186" s="183"/>
      <c r="J186" s="183"/>
      <c r="K186" s="185"/>
      <c r="L186" s="183"/>
      <c r="M186" s="183"/>
    </row>
    <row r="187" spans="1:13">
      <c r="A187" s="176"/>
      <c r="B187" s="182"/>
      <c r="C187" s="182"/>
      <c r="D187" s="183"/>
      <c r="E187" s="183"/>
      <c r="F187" s="184"/>
      <c r="G187" s="183"/>
      <c r="H187" s="183"/>
      <c r="I187" s="183"/>
      <c r="J187" s="183"/>
      <c r="K187" s="185"/>
      <c r="L187" s="183"/>
      <c r="M187" s="183"/>
    </row>
    <row r="188" spans="1:13">
      <c r="A188" s="176"/>
      <c r="B188" s="182"/>
      <c r="C188" s="182"/>
      <c r="D188" s="183"/>
      <c r="E188" s="183"/>
      <c r="F188" s="184"/>
      <c r="G188" s="183"/>
      <c r="H188" s="183"/>
      <c r="I188" s="183"/>
      <c r="J188" s="183"/>
      <c r="K188" s="185"/>
      <c r="L188" s="183"/>
      <c r="M188" s="183"/>
    </row>
    <row r="189" spans="1:13">
      <c r="A189" s="176"/>
      <c r="B189" s="182"/>
      <c r="C189" s="182"/>
      <c r="D189" s="183"/>
      <c r="E189" s="183"/>
      <c r="F189" s="184"/>
      <c r="G189" s="183"/>
      <c r="H189" s="183"/>
      <c r="I189" s="183"/>
      <c r="J189" s="183"/>
      <c r="K189" s="185"/>
      <c r="L189" s="183"/>
      <c r="M189" s="183"/>
    </row>
    <row r="190" spans="1:13">
      <c r="A190" s="176"/>
      <c r="B190" s="182"/>
      <c r="C190" s="182"/>
      <c r="D190" s="183"/>
      <c r="E190" s="183"/>
      <c r="F190" s="184"/>
      <c r="G190" s="183"/>
      <c r="H190" s="183"/>
      <c r="I190" s="183"/>
      <c r="J190" s="183"/>
      <c r="K190" s="185"/>
      <c r="L190" s="183"/>
      <c r="M190" s="183"/>
    </row>
    <row r="191" spans="1:13">
      <c r="A191" s="176"/>
      <c r="B191" s="182"/>
      <c r="C191" s="182"/>
      <c r="D191" s="183"/>
      <c r="E191" s="183"/>
      <c r="F191" s="184"/>
      <c r="G191" s="183"/>
      <c r="H191" s="183"/>
      <c r="I191" s="183"/>
      <c r="J191" s="183"/>
      <c r="K191" s="185"/>
      <c r="L191" s="183"/>
      <c r="M191" s="183"/>
    </row>
    <row r="192" spans="1:13">
      <c r="A192" s="176"/>
      <c r="B192" s="182"/>
      <c r="C192" s="182"/>
      <c r="D192" s="183"/>
      <c r="E192" s="183"/>
      <c r="F192" s="184"/>
      <c r="G192" s="183"/>
      <c r="H192" s="183"/>
      <c r="I192" s="183"/>
      <c r="J192" s="183"/>
      <c r="K192" s="185"/>
      <c r="L192" s="183"/>
      <c r="M192" s="183"/>
    </row>
    <row r="193" spans="1:13">
      <c r="A193" s="176"/>
      <c r="B193" s="182"/>
      <c r="C193" s="182"/>
      <c r="D193" s="183"/>
      <c r="E193" s="183"/>
      <c r="F193" s="184"/>
      <c r="G193" s="183"/>
      <c r="H193" s="183"/>
      <c r="I193" s="183"/>
      <c r="J193" s="183"/>
      <c r="K193" s="185"/>
      <c r="L193" s="183"/>
      <c r="M193" s="183"/>
    </row>
    <row r="194" spans="1:13">
      <c r="A194" s="176"/>
      <c r="B194" s="182"/>
      <c r="C194" s="182"/>
      <c r="D194" s="183"/>
      <c r="E194" s="183"/>
      <c r="F194" s="184"/>
      <c r="G194" s="183"/>
      <c r="H194" s="183"/>
      <c r="I194" s="183"/>
      <c r="J194" s="183"/>
      <c r="K194" s="185"/>
      <c r="L194" s="183"/>
      <c r="M194" s="183"/>
    </row>
    <row r="195" spans="1:13">
      <c r="A195" s="176"/>
      <c r="B195" s="182"/>
      <c r="C195" s="182"/>
      <c r="D195" s="183"/>
      <c r="E195" s="183"/>
      <c r="F195" s="184"/>
      <c r="G195" s="183"/>
      <c r="H195" s="183"/>
      <c r="I195" s="183"/>
      <c r="J195" s="183"/>
      <c r="K195" s="185"/>
      <c r="L195" s="183"/>
      <c r="M195" s="183"/>
    </row>
    <row r="196" spans="1:13">
      <c r="A196" s="176"/>
      <c r="B196" s="182"/>
      <c r="C196" s="182"/>
      <c r="D196" s="183"/>
      <c r="E196" s="183"/>
      <c r="F196" s="184"/>
      <c r="G196" s="183"/>
      <c r="H196" s="183"/>
      <c r="I196" s="183"/>
      <c r="J196" s="183"/>
      <c r="K196" s="185"/>
      <c r="L196" s="183"/>
      <c r="M196" s="183"/>
    </row>
    <row r="197" spans="1:13">
      <c r="A197" s="176"/>
      <c r="B197" s="182"/>
      <c r="C197" s="182"/>
      <c r="D197" s="183"/>
      <c r="E197" s="183"/>
      <c r="F197" s="184"/>
      <c r="G197" s="183"/>
      <c r="H197" s="183"/>
      <c r="I197" s="183"/>
      <c r="J197" s="183"/>
      <c r="K197" s="185"/>
      <c r="L197" s="183"/>
      <c r="M197" s="183"/>
    </row>
    <row r="198" spans="1:13">
      <c r="A198" s="176"/>
      <c r="B198" s="182"/>
      <c r="C198" s="182"/>
      <c r="D198" s="183"/>
      <c r="E198" s="183"/>
      <c r="F198" s="184"/>
      <c r="G198" s="183"/>
      <c r="H198" s="183"/>
      <c r="I198" s="183"/>
      <c r="J198" s="183"/>
      <c r="K198" s="185"/>
      <c r="L198" s="183"/>
      <c r="M198" s="183"/>
    </row>
    <row r="199" spans="1:13">
      <c r="A199" s="176"/>
      <c r="B199" s="182"/>
      <c r="C199" s="182"/>
      <c r="D199" s="183"/>
      <c r="E199" s="183"/>
      <c r="F199" s="184"/>
      <c r="G199" s="183"/>
      <c r="H199" s="183"/>
      <c r="I199" s="183"/>
      <c r="J199" s="183"/>
      <c r="K199" s="185"/>
      <c r="L199" s="183"/>
      <c r="M199" s="183"/>
    </row>
    <row r="200" spans="1:13">
      <c r="A200" s="176"/>
      <c r="B200" s="182"/>
      <c r="C200" s="182"/>
      <c r="D200" s="183"/>
      <c r="E200" s="183"/>
      <c r="F200" s="184"/>
      <c r="G200" s="183"/>
      <c r="H200" s="183"/>
      <c r="I200" s="183"/>
      <c r="J200" s="183"/>
      <c r="K200" s="185"/>
      <c r="L200" s="183"/>
      <c r="M200" s="183"/>
    </row>
    <row r="201" spans="1:13">
      <c r="A201" s="176"/>
      <c r="B201" s="182"/>
      <c r="C201" s="182"/>
      <c r="D201" s="183"/>
      <c r="E201" s="183"/>
      <c r="F201" s="184"/>
      <c r="G201" s="183"/>
      <c r="H201" s="183"/>
      <c r="I201" s="183"/>
      <c r="J201" s="183"/>
      <c r="K201" s="185"/>
      <c r="L201" s="183"/>
      <c r="M201" s="183"/>
    </row>
    <row r="202" spans="1:13">
      <c r="A202" s="176"/>
      <c r="B202" s="182"/>
      <c r="C202" s="182"/>
      <c r="D202" s="183"/>
      <c r="E202" s="183"/>
      <c r="F202" s="184"/>
      <c r="G202" s="183"/>
      <c r="H202" s="183"/>
      <c r="I202" s="183"/>
      <c r="J202" s="183"/>
      <c r="K202" s="185"/>
      <c r="L202" s="183"/>
      <c r="M202" s="183"/>
    </row>
    <row r="203" spans="1:13">
      <c r="A203" s="176"/>
      <c r="B203" s="182"/>
      <c r="C203" s="182"/>
      <c r="D203" s="183"/>
      <c r="E203" s="183"/>
      <c r="F203" s="184"/>
      <c r="G203" s="183"/>
      <c r="H203" s="183"/>
      <c r="I203" s="183"/>
      <c r="J203" s="183"/>
      <c r="K203" s="185"/>
      <c r="L203" s="183"/>
      <c r="M203" s="183"/>
    </row>
    <row r="204" spans="1:13">
      <c r="A204" s="176"/>
      <c r="B204" s="182"/>
      <c r="C204" s="182"/>
      <c r="D204" s="183"/>
      <c r="E204" s="183"/>
      <c r="F204" s="184"/>
      <c r="G204" s="183"/>
      <c r="H204" s="183"/>
      <c r="I204" s="183"/>
      <c r="J204" s="183"/>
      <c r="K204" s="185"/>
      <c r="L204" s="183"/>
      <c r="M204" s="183"/>
    </row>
    <row r="205" spans="1:13">
      <c r="A205" s="176"/>
      <c r="B205" s="182"/>
      <c r="C205" s="182"/>
      <c r="D205" s="183"/>
      <c r="E205" s="183"/>
      <c r="F205" s="184"/>
      <c r="G205" s="183"/>
      <c r="H205" s="183"/>
      <c r="I205" s="183"/>
      <c r="J205" s="183"/>
      <c r="K205" s="185"/>
      <c r="L205" s="183"/>
      <c r="M205" s="183"/>
    </row>
  </sheetData>
  <mergeCells count="9">
    <mergeCell ref="A1:L1"/>
    <mergeCell ref="A2:L2"/>
    <mergeCell ref="A3:L3"/>
    <mergeCell ref="C4:F4"/>
    <mergeCell ref="G4:J4"/>
    <mergeCell ref="A4:A5"/>
    <mergeCell ref="B4:B5"/>
    <mergeCell ref="K4:K5"/>
    <mergeCell ref="L4:L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8"/>
  <sheetViews>
    <sheetView tabSelected="1" workbookViewId="0">
      <pane ySplit="5" topLeftCell="A145" activePane="bottomLeft" state="frozen"/>
      <selection/>
      <selection pane="bottomLeft" activeCell="X119" sqref="X119"/>
    </sheetView>
  </sheetViews>
  <sheetFormatPr defaultColWidth="9" defaultRowHeight="13.5"/>
  <cols>
    <col min="1" max="1" width="12.725" style="39" customWidth="1"/>
    <col min="2" max="2" width="6.375" style="39" customWidth="1"/>
    <col min="3" max="3" width="13" style="40" customWidth="1"/>
    <col min="4" max="4" width="4.75833333333333" style="39" customWidth="1"/>
    <col min="5" max="5" width="27.625" style="41" customWidth="1"/>
    <col min="6" max="6" width="4.75833333333333" style="39" customWidth="1"/>
    <col min="7" max="7" width="4.25833333333333" style="39" customWidth="1"/>
    <col min="8" max="8" width="4.625" style="39" customWidth="1"/>
    <col min="9" max="9" width="4.375" style="39" customWidth="1"/>
    <col min="10" max="10" width="5.625" style="42" customWidth="1"/>
    <col min="11" max="11" width="5" style="42" customWidth="1"/>
    <col min="12" max="12" width="6" style="43" customWidth="1"/>
    <col min="13" max="13" width="3" customWidth="1"/>
    <col min="14" max="14" width="2.625" customWidth="1"/>
    <col min="15" max="15" width="3" customWidth="1"/>
    <col min="16" max="16" width="3.63333333333333" customWidth="1"/>
    <col min="17" max="17" width="2.75833333333333" customWidth="1"/>
    <col min="18" max="18" width="3" customWidth="1"/>
    <col min="19" max="19" width="3.75833333333333" customWidth="1"/>
    <col min="20" max="20" width="2.375" customWidth="1"/>
    <col min="21" max="21" width="7.625" style="44" customWidth="1"/>
    <col min="22" max="22" width="7" customWidth="1"/>
  </cols>
  <sheetData>
    <row r="1" s="37" customFormat="1" ht="31.5" customHeight="1" spans="1:22">
      <c r="A1" s="2" t="s">
        <v>73</v>
      </c>
      <c r="B1" s="2"/>
      <c r="C1" s="2"/>
      <c r="D1" s="2"/>
      <c r="E1" s="45"/>
      <c r="F1" s="2"/>
      <c r="G1" s="2"/>
      <c r="H1" s="2"/>
      <c r="I1" s="2"/>
      <c r="J1" s="79"/>
      <c r="K1" s="79"/>
      <c r="L1" s="2"/>
      <c r="M1" s="2"/>
      <c r="N1" s="2"/>
      <c r="O1" s="2"/>
      <c r="P1" s="2"/>
      <c r="Q1" s="2"/>
      <c r="R1" s="2"/>
      <c r="S1" s="2"/>
      <c r="T1" s="2"/>
      <c r="U1" s="79"/>
      <c r="V1" s="25"/>
    </row>
    <row r="2" s="37" customFormat="1" ht="14.25" spans="1:22">
      <c r="A2" s="6" t="s">
        <v>74</v>
      </c>
      <c r="B2" s="6"/>
      <c r="C2" s="4" t="s">
        <v>75</v>
      </c>
      <c r="D2" s="5"/>
      <c r="E2" s="46"/>
      <c r="F2" s="6"/>
      <c r="G2" s="6"/>
      <c r="H2" s="6"/>
      <c r="I2" s="27"/>
      <c r="J2" s="80" t="s">
        <v>76</v>
      </c>
      <c r="K2" s="80"/>
      <c r="L2" s="81" t="s">
        <v>18</v>
      </c>
      <c r="M2" s="81"/>
      <c r="N2" s="6"/>
      <c r="O2" s="6"/>
      <c r="P2" s="6">
        <v>12</v>
      </c>
      <c r="Q2" s="5" t="s">
        <v>77</v>
      </c>
      <c r="R2" s="96">
        <v>30</v>
      </c>
      <c r="S2" s="96"/>
      <c r="T2" s="29" t="s">
        <v>78</v>
      </c>
      <c r="U2" s="80"/>
      <c r="V2" s="6"/>
    </row>
    <row r="3" s="37" customFormat="1" ht="18" customHeight="1" spans="1:22">
      <c r="A3" s="47" t="s">
        <v>79</v>
      </c>
      <c r="B3" s="47"/>
      <c r="C3" s="48"/>
      <c r="D3" s="47"/>
      <c r="E3" s="48"/>
      <c r="F3" s="47"/>
      <c r="G3" s="47"/>
      <c r="H3" s="47"/>
      <c r="I3" s="47"/>
      <c r="J3" s="82"/>
      <c r="K3" s="82"/>
      <c r="L3" s="47"/>
      <c r="M3" s="48"/>
      <c r="N3" s="48"/>
      <c r="O3" s="48"/>
      <c r="P3" s="48"/>
      <c r="Q3" s="48"/>
      <c r="R3" s="48"/>
      <c r="S3" s="48"/>
      <c r="T3" s="48"/>
      <c r="U3" s="97"/>
      <c r="V3" s="98"/>
    </row>
    <row r="4" s="37" customFormat="1" ht="20.25" customHeight="1" spans="1:22">
      <c r="A4" s="49" t="s">
        <v>3</v>
      </c>
      <c r="B4" s="11" t="s">
        <v>4</v>
      </c>
      <c r="C4" s="50" t="s">
        <v>80</v>
      </c>
      <c r="D4" s="11"/>
      <c r="E4" s="50"/>
      <c r="F4" s="11"/>
      <c r="G4" s="11"/>
      <c r="H4" s="11"/>
      <c r="I4" s="11"/>
      <c r="J4" s="83"/>
      <c r="K4" s="83"/>
      <c r="L4" s="11"/>
      <c r="M4" s="50" t="s">
        <v>81</v>
      </c>
      <c r="N4" s="11"/>
      <c r="O4" s="11"/>
      <c r="P4" s="11"/>
      <c r="Q4" s="11"/>
      <c r="R4" s="11"/>
      <c r="S4" s="11"/>
      <c r="T4" s="11"/>
      <c r="U4" s="99" t="s">
        <v>7</v>
      </c>
      <c r="V4" s="24"/>
    </row>
    <row r="5" s="37" customFormat="1" ht="42" spans="1:22">
      <c r="A5" s="10"/>
      <c r="B5" s="11"/>
      <c r="C5" s="13" t="s">
        <v>82</v>
      </c>
      <c r="D5" s="13" t="s">
        <v>83</v>
      </c>
      <c r="E5" s="51" t="s">
        <v>84</v>
      </c>
      <c r="F5" s="13" t="s">
        <v>85</v>
      </c>
      <c r="G5" s="13" t="s">
        <v>86</v>
      </c>
      <c r="H5" s="14" t="s">
        <v>87</v>
      </c>
      <c r="I5" s="84" t="s">
        <v>88</v>
      </c>
      <c r="J5" s="85" t="s">
        <v>89</v>
      </c>
      <c r="K5" s="85" t="s">
        <v>90</v>
      </c>
      <c r="L5" s="86" t="s">
        <v>91</v>
      </c>
      <c r="M5" s="51" t="s">
        <v>92</v>
      </c>
      <c r="N5" s="51" t="s">
        <v>93</v>
      </c>
      <c r="O5" s="51" t="s">
        <v>94</v>
      </c>
      <c r="P5" s="51" t="s">
        <v>95</v>
      </c>
      <c r="Q5" s="51" t="s">
        <v>85</v>
      </c>
      <c r="R5" s="51" t="s">
        <v>96</v>
      </c>
      <c r="S5" s="100" t="s">
        <v>97</v>
      </c>
      <c r="T5" s="101" t="s">
        <v>98</v>
      </c>
      <c r="U5" s="83"/>
      <c r="V5" s="24"/>
    </row>
    <row r="6" s="38" customFormat="1" ht="33" customHeight="1" spans="1:25">
      <c r="A6" s="52">
        <v>2009230355</v>
      </c>
      <c r="B6" s="53" t="s">
        <v>18</v>
      </c>
      <c r="C6" s="54" t="s">
        <v>99</v>
      </c>
      <c r="D6" s="15">
        <v>8</v>
      </c>
      <c r="E6" s="55" t="s">
        <v>100</v>
      </c>
      <c r="F6" s="15">
        <v>82</v>
      </c>
      <c r="G6" s="15">
        <v>2</v>
      </c>
      <c r="H6" s="15">
        <v>4</v>
      </c>
      <c r="I6" s="15">
        <f>G6*H6</f>
        <v>8</v>
      </c>
      <c r="J6" s="87">
        <f>1+(F6/45-1)*0.5</f>
        <v>1.41111111111111</v>
      </c>
      <c r="K6" s="88">
        <v>1</v>
      </c>
      <c r="L6" s="89">
        <f>K6*J6*I6</f>
        <v>11.2888888888889</v>
      </c>
      <c r="M6" s="90"/>
      <c r="N6" s="15"/>
      <c r="O6" s="15"/>
      <c r="P6" s="15"/>
      <c r="Q6" s="15"/>
      <c r="R6" s="15"/>
      <c r="S6" s="90"/>
      <c r="T6" s="89"/>
      <c r="U6" s="102">
        <v>11.3</v>
      </c>
      <c r="V6" s="103"/>
      <c r="W6" s="104"/>
      <c r="X6" s="104"/>
      <c r="Y6" s="104"/>
    </row>
    <row r="7" s="38" customFormat="1" ht="40" customHeight="1" spans="1:25">
      <c r="A7" s="56">
        <v>2022230614</v>
      </c>
      <c r="B7" s="57" t="s">
        <v>20</v>
      </c>
      <c r="C7" s="54" t="s">
        <v>99</v>
      </c>
      <c r="D7" s="15">
        <v>8</v>
      </c>
      <c r="E7" s="55" t="s">
        <v>101</v>
      </c>
      <c r="F7" s="15">
        <v>87</v>
      </c>
      <c r="G7" s="15">
        <v>2</v>
      </c>
      <c r="H7" s="15">
        <v>4</v>
      </c>
      <c r="I7" s="15">
        <v>8</v>
      </c>
      <c r="J7" s="87">
        <f>1+(F7/45-1)*0.5</f>
        <v>1.46666666666667</v>
      </c>
      <c r="K7" s="88">
        <v>1</v>
      </c>
      <c r="L7" s="89">
        <f>K7*J7*I7</f>
        <v>11.7333333333333</v>
      </c>
      <c r="M7" s="90"/>
      <c r="N7" s="15"/>
      <c r="O7" s="15"/>
      <c r="P7" s="15"/>
      <c r="Q7" s="15"/>
      <c r="R7" s="15"/>
      <c r="S7" s="90"/>
      <c r="T7" s="89"/>
      <c r="U7" s="102">
        <v>11.7</v>
      </c>
      <c r="V7" s="103"/>
      <c r="W7" s="104"/>
      <c r="X7" s="104"/>
      <c r="Y7" s="104"/>
    </row>
    <row r="8" s="38" customFormat="1" ht="30" customHeight="1" spans="1:25">
      <c r="A8" s="53">
        <v>1989230354</v>
      </c>
      <c r="B8" s="53" t="s">
        <v>22</v>
      </c>
      <c r="C8" s="55" t="s">
        <v>102</v>
      </c>
      <c r="D8" s="15">
        <v>48</v>
      </c>
      <c r="E8" s="55" t="s">
        <v>103</v>
      </c>
      <c r="F8" s="15">
        <v>94</v>
      </c>
      <c r="G8" s="15">
        <v>4</v>
      </c>
      <c r="H8" s="15">
        <v>12</v>
      </c>
      <c r="I8" s="15">
        <f t="shared" ref="I8:I18" si="0">G8*H8</f>
        <v>48</v>
      </c>
      <c r="J8" s="87">
        <f>1.5+(F8/45-2)*0.2</f>
        <v>1.51777777777778</v>
      </c>
      <c r="K8" s="88">
        <v>1</v>
      </c>
      <c r="L8" s="89">
        <f>K8*J8*I8</f>
        <v>72.8533333333333</v>
      </c>
      <c r="M8" s="15"/>
      <c r="N8" s="15"/>
      <c r="O8" s="15"/>
      <c r="P8" s="15"/>
      <c r="Q8" s="15"/>
      <c r="R8" s="15"/>
      <c r="S8" s="15"/>
      <c r="T8" s="15"/>
      <c r="U8" s="102">
        <f>L8+L9</f>
        <v>88.3626666666666</v>
      </c>
      <c r="V8" s="103"/>
      <c r="W8" s="104"/>
      <c r="X8" s="104"/>
      <c r="Y8" s="104"/>
    </row>
    <row r="9" s="38" customFormat="1" ht="38" customHeight="1" spans="1:25">
      <c r="A9" s="58"/>
      <c r="B9" s="58"/>
      <c r="C9" s="55" t="s">
        <v>99</v>
      </c>
      <c r="D9" s="15">
        <v>8</v>
      </c>
      <c r="E9" s="55" t="s">
        <v>104</v>
      </c>
      <c r="F9" s="15">
        <v>116</v>
      </c>
      <c r="G9" s="15">
        <v>2</v>
      </c>
      <c r="H9" s="15">
        <v>4</v>
      </c>
      <c r="I9" s="15">
        <f t="shared" si="0"/>
        <v>8</v>
      </c>
      <c r="J9" s="87">
        <f>1.5+(F9/45-2)*0.2</f>
        <v>1.61555555555556</v>
      </c>
      <c r="K9" s="88">
        <v>1.2</v>
      </c>
      <c r="L9" s="89">
        <f>K9*J9*I9</f>
        <v>15.5093333333333</v>
      </c>
      <c r="M9" s="15"/>
      <c r="N9" s="15"/>
      <c r="O9" s="15"/>
      <c r="P9" s="15"/>
      <c r="Q9" s="15"/>
      <c r="R9" s="15"/>
      <c r="S9" s="15"/>
      <c r="T9" s="15"/>
      <c r="U9" s="102"/>
      <c r="V9" s="103"/>
      <c r="W9" s="104"/>
      <c r="X9" s="104"/>
      <c r="Y9" s="104"/>
    </row>
    <row r="10" s="38" customFormat="1" ht="35" customHeight="1" spans="1:25">
      <c r="A10" s="15">
        <v>1988230352</v>
      </c>
      <c r="B10" s="59" t="s">
        <v>24</v>
      </c>
      <c r="C10" s="55" t="s">
        <v>102</v>
      </c>
      <c r="D10" s="15">
        <v>48</v>
      </c>
      <c r="E10" s="55" t="s">
        <v>105</v>
      </c>
      <c r="F10" s="15">
        <v>116</v>
      </c>
      <c r="G10" s="15">
        <v>4</v>
      </c>
      <c r="H10" s="15">
        <v>12</v>
      </c>
      <c r="I10" s="15">
        <f t="shared" si="0"/>
        <v>48</v>
      </c>
      <c r="J10" s="87">
        <f>1.5+(F10/45-2)*0.2</f>
        <v>1.61555555555556</v>
      </c>
      <c r="K10" s="88">
        <v>1</v>
      </c>
      <c r="L10" s="89">
        <f t="shared" ref="L10:L19" si="1">K10*J10*I10</f>
        <v>77.5466666666667</v>
      </c>
      <c r="M10" s="15"/>
      <c r="N10" s="15"/>
      <c r="O10" s="15"/>
      <c r="P10" s="15"/>
      <c r="Q10" s="15"/>
      <c r="R10" s="15"/>
      <c r="S10" s="15"/>
      <c r="T10" s="15"/>
      <c r="U10" s="102">
        <f>L10</f>
        <v>77.5466666666667</v>
      </c>
      <c r="V10" s="103"/>
      <c r="W10" s="104"/>
      <c r="X10" s="104"/>
      <c r="Y10" s="104"/>
    </row>
    <row r="11" s="38" customFormat="1" ht="30" customHeight="1" spans="1:22">
      <c r="A11" s="53">
        <v>1989230353</v>
      </c>
      <c r="B11" s="53" t="s">
        <v>26</v>
      </c>
      <c r="C11" s="55" t="s">
        <v>102</v>
      </c>
      <c r="D11" s="59">
        <v>48</v>
      </c>
      <c r="E11" s="55" t="s">
        <v>106</v>
      </c>
      <c r="F11" s="59">
        <v>88</v>
      </c>
      <c r="G11" s="59">
        <v>4</v>
      </c>
      <c r="H11" s="59">
        <v>12</v>
      </c>
      <c r="I11" s="15">
        <f t="shared" si="0"/>
        <v>48</v>
      </c>
      <c r="J11" s="87">
        <f>1+(F11/45-1)*0.5</f>
        <v>1.47777777777778</v>
      </c>
      <c r="K11" s="88">
        <v>1</v>
      </c>
      <c r="L11" s="89">
        <f t="shared" si="1"/>
        <v>70.9333333333333</v>
      </c>
      <c r="M11" s="61"/>
      <c r="N11" s="61"/>
      <c r="O11" s="61"/>
      <c r="P11" s="61"/>
      <c r="Q11" s="61"/>
      <c r="R11" s="105"/>
      <c r="S11" s="106"/>
      <c r="T11" s="107"/>
      <c r="U11" s="108">
        <f>L11+L12+L13+L14+L15+L16+L17+L18</f>
        <v>219.697777777778</v>
      </c>
      <c r="V11" s="24"/>
    </row>
    <row r="12" s="38" customFormat="1" ht="30" customHeight="1" spans="1:22">
      <c r="A12" s="60"/>
      <c r="B12" s="60"/>
      <c r="C12" s="55" t="s">
        <v>102</v>
      </c>
      <c r="D12" s="59">
        <v>48</v>
      </c>
      <c r="E12" s="55" t="s">
        <v>107</v>
      </c>
      <c r="F12" s="59">
        <v>88</v>
      </c>
      <c r="G12" s="59">
        <v>4</v>
      </c>
      <c r="H12" s="59">
        <v>12</v>
      </c>
      <c r="I12" s="15">
        <f t="shared" si="0"/>
        <v>48</v>
      </c>
      <c r="J12" s="87">
        <f>1+(F12/45-1)*0.5</f>
        <v>1.47777777777778</v>
      </c>
      <c r="K12" s="88">
        <v>1</v>
      </c>
      <c r="L12" s="89">
        <f t="shared" si="1"/>
        <v>70.9333333333333</v>
      </c>
      <c r="M12" s="91"/>
      <c r="N12" s="92"/>
      <c r="O12" s="92"/>
      <c r="P12" s="92"/>
      <c r="Q12" s="92"/>
      <c r="R12" s="92"/>
      <c r="S12" s="91"/>
      <c r="T12" s="109"/>
      <c r="U12" s="108"/>
      <c r="V12" s="24"/>
    </row>
    <row r="13" s="38" customFormat="1" ht="30" customHeight="1" spans="1:22">
      <c r="A13" s="60"/>
      <c r="B13" s="60"/>
      <c r="C13" s="55" t="s">
        <v>99</v>
      </c>
      <c r="D13" s="15">
        <v>8</v>
      </c>
      <c r="E13" s="61" t="s">
        <v>108</v>
      </c>
      <c r="F13" s="15">
        <v>183</v>
      </c>
      <c r="G13" s="59">
        <v>2</v>
      </c>
      <c r="H13" s="59">
        <v>4</v>
      </c>
      <c r="I13" s="15">
        <f t="shared" si="0"/>
        <v>8</v>
      </c>
      <c r="J13" s="87">
        <f>1.5+(F13/45-2)*0.2</f>
        <v>1.91333333333333</v>
      </c>
      <c r="K13" s="88">
        <v>1</v>
      </c>
      <c r="L13" s="89">
        <f t="shared" si="1"/>
        <v>15.3066666666667</v>
      </c>
      <c r="M13" s="91"/>
      <c r="N13" s="92"/>
      <c r="O13" s="92"/>
      <c r="P13" s="92"/>
      <c r="Q13" s="92"/>
      <c r="R13" s="92"/>
      <c r="S13" s="91"/>
      <c r="T13" s="109"/>
      <c r="U13" s="108"/>
      <c r="V13" s="24"/>
    </row>
    <row r="14" s="38" customFormat="1" ht="30" customHeight="1" spans="1:22">
      <c r="A14" s="60"/>
      <c r="B14" s="60"/>
      <c r="C14" s="55" t="s">
        <v>99</v>
      </c>
      <c r="D14" s="62">
        <v>8</v>
      </c>
      <c r="E14" s="63" t="s">
        <v>109</v>
      </c>
      <c r="F14" s="62">
        <v>88</v>
      </c>
      <c r="G14" s="59">
        <v>2</v>
      </c>
      <c r="H14" s="59">
        <v>4</v>
      </c>
      <c r="I14" s="15">
        <f t="shared" si="0"/>
        <v>8</v>
      </c>
      <c r="J14" s="87">
        <f>1+(F12/45-1)*0.5</f>
        <v>1.47777777777778</v>
      </c>
      <c r="K14" s="88">
        <v>1</v>
      </c>
      <c r="L14" s="89">
        <f t="shared" si="1"/>
        <v>11.8222222222222</v>
      </c>
      <c r="M14" s="91"/>
      <c r="N14" s="92"/>
      <c r="O14" s="92"/>
      <c r="P14" s="92"/>
      <c r="Q14" s="92"/>
      <c r="R14" s="92"/>
      <c r="S14" s="91"/>
      <c r="T14" s="109"/>
      <c r="U14" s="108"/>
      <c r="V14" s="24"/>
    </row>
    <row r="15" s="38" customFormat="1" ht="30" customHeight="1" spans="1:22">
      <c r="A15" s="60"/>
      <c r="B15" s="60"/>
      <c r="C15" s="55" t="s">
        <v>99</v>
      </c>
      <c r="D15" s="59">
        <v>8</v>
      </c>
      <c r="E15" s="55" t="s">
        <v>105</v>
      </c>
      <c r="F15" s="59">
        <v>116</v>
      </c>
      <c r="G15" s="59">
        <v>2</v>
      </c>
      <c r="H15" s="59">
        <v>4</v>
      </c>
      <c r="I15" s="15">
        <f t="shared" si="0"/>
        <v>8</v>
      </c>
      <c r="J15" s="87">
        <f>1.5+(F15/45-2)*0.2</f>
        <v>1.61555555555556</v>
      </c>
      <c r="K15" s="88">
        <v>1</v>
      </c>
      <c r="L15" s="89">
        <f t="shared" si="1"/>
        <v>12.9244444444444</v>
      </c>
      <c r="M15" s="91"/>
      <c r="N15" s="92"/>
      <c r="O15" s="92"/>
      <c r="P15" s="92"/>
      <c r="Q15" s="92"/>
      <c r="R15" s="92"/>
      <c r="S15" s="91"/>
      <c r="T15" s="109"/>
      <c r="U15" s="110"/>
      <c r="V15" s="24"/>
    </row>
    <row r="16" s="38" customFormat="1" ht="30" customHeight="1" spans="1:22">
      <c r="A16" s="60"/>
      <c r="B16" s="60"/>
      <c r="C16" s="55" t="s">
        <v>99</v>
      </c>
      <c r="D16" s="59">
        <v>8</v>
      </c>
      <c r="E16" s="55" t="s">
        <v>110</v>
      </c>
      <c r="F16" s="59">
        <v>92</v>
      </c>
      <c r="G16" s="59">
        <v>2</v>
      </c>
      <c r="H16" s="59">
        <v>4</v>
      </c>
      <c r="I16" s="15">
        <f t="shared" si="0"/>
        <v>8</v>
      </c>
      <c r="J16" s="87">
        <f>1.5+(F16/45-2)*0.2</f>
        <v>1.50888888888889</v>
      </c>
      <c r="K16" s="88">
        <v>1</v>
      </c>
      <c r="L16" s="89">
        <f t="shared" si="1"/>
        <v>12.0711111111111</v>
      </c>
      <c r="M16" s="91"/>
      <c r="N16" s="92"/>
      <c r="O16" s="92"/>
      <c r="P16" s="92"/>
      <c r="Q16" s="92"/>
      <c r="R16" s="92"/>
      <c r="S16" s="91"/>
      <c r="T16" s="109"/>
      <c r="U16" s="110"/>
      <c r="V16" s="24"/>
    </row>
    <row r="17" s="38" customFormat="1" ht="30" customHeight="1" spans="1:22">
      <c r="A17" s="60"/>
      <c r="B17" s="60"/>
      <c r="C17" s="55" t="s">
        <v>99</v>
      </c>
      <c r="D17" s="59">
        <v>8</v>
      </c>
      <c r="E17" s="55" t="s">
        <v>111</v>
      </c>
      <c r="F17" s="59">
        <v>96</v>
      </c>
      <c r="G17" s="59">
        <v>2</v>
      </c>
      <c r="H17" s="59">
        <v>4</v>
      </c>
      <c r="I17" s="15">
        <f t="shared" si="0"/>
        <v>8</v>
      </c>
      <c r="J17" s="87">
        <f>1.5+(F17/45-2)*0.2</f>
        <v>1.52666666666667</v>
      </c>
      <c r="K17" s="88">
        <v>1</v>
      </c>
      <c r="L17" s="89">
        <f t="shared" si="1"/>
        <v>12.2133333333333</v>
      </c>
      <c r="M17" s="91"/>
      <c r="N17" s="92"/>
      <c r="O17" s="92"/>
      <c r="P17" s="92"/>
      <c r="Q17" s="92"/>
      <c r="R17" s="92"/>
      <c r="S17" s="91"/>
      <c r="T17" s="109"/>
      <c r="U17" s="110"/>
      <c r="V17" s="24"/>
    </row>
    <row r="18" s="38" customFormat="1" ht="30" customHeight="1" spans="1:22">
      <c r="A18" s="60"/>
      <c r="B18" s="60"/>
      <c r="C18" s="55" t="s">
        <v>99</v>
      </c>
      <c r="D18" s="59">
        <v>8</v>
      </c>
      <c r="E18" s="55" t="s">
        <v>112</v>
      </c>
      <c r="F18" s="59">
        <v>132</v>
      </c>
      <c r="G18" s="59">
        <v>2</v>
      </c>
      <c r="H18" s="59">
        <v>4</v>
      </c>
      <c r="I18" s="15">
        <f t="shared" si="0"/>
        <v>8</v>
      </c>
      <c r="J18" s="87">
        <f>1.5+(F18/45-2)*0.2</f>
        <v>1.68666666666667</v>
      </c>
      <c r="K18" s="88">
        <v>1</v>
      </c>
      <c r="L18" s="89">
        <f t="shared" si="1"/>
        <v>13.4933333333333</v>
      </c>
      <c r="M18" s="91"/>
      <c r="N18" s="92"/>
      <c r="O18" s="92"/>
      <c r="P18" s="92"/>
      <c r="Q18" s="92"/>
      <c r="R18" s="92"/>
      <c r="S18" s="91"/>
      <c r="T18" s="109"/>
      <c r="U18" s="110"/>
      <c r="V18" s="24"/>
    </row>
    <row r="19" s="38" customFormat="1" ht="30" customHeight="1" spans="1:25">
      <c r="A19" s="15">
        <v>2020230576</v>
      </c>
      <c r="B19" s="53" t="s">
        <v>27</v>
      </c>
      <c r="C19" s="55" t="s">
        <v>99</v>
      </c>
      <c r="D19" s="15">
        <v>8</v>
      </c>
      <c r="E19" s="55" t="s">
        <v>113</v>
      </c>
      <c r="F19" s="15">
        <v>63</v>
      </c>
      <c r="G19" s="15">
        <v>2</v>
      </c>
      <c r="H19" s="59">
        <v>4</v>
      </c>
      <c r="I19" s="15">
        <f t="shared" ref="I19:I26" si="2">G19*H19</f>
        <v>8</v>
      </c>
      <c r="J19" s="87">
        <f>1+(F19/45-1)*0.5</f>
        <v>1.2</v>
      </c>
      <c r="K19" s="93">
        <v>1</v>
      </c>
      <c r="L19" s="89">
        <f t="shared" ref="L19:L26" si="3">K19*J19*I19</f>
        <v>9.6</v>
      </c>
      <c r="M19" s="15"/>
      <c r="N19" s="15"/>
      <c r="O19" s="15"/>
      <c r="P19" s="15"/>
      <c r="Q19" s="15"/>
      <c r="R19" s="15"/>
      <c r="S19" s="15"/>
      <c r="T19" s="15"/>
      <c r="U19" s="102">
        <f>L19+L20+L21+L22+L23+L24+L25+L26</f>
        <v>90.0266666666666</v>
      </c>
      <c r="V19" s="103"/>
      <c r="W19" s="104"/>
      <c r="X19" s="104"/>
      <c r="Y19" s="104"/>
    </row>
    <row r="20" s="38" customFormat="1" ht="30" customHeight="1" spans="1:25">
      <c r="A20" s="64"/>
      <c r="B20" s="65"/>
      <c r="C20" s="55" t="s">
        <v>99</v>
      </c>
      <c r="D20" s="59">
        <v>8</v>
      </c>
      <c r="E20" s="55" t="s">
        <v>114</v>
      </c>
      <c r="F20" s="15">
        <v>86</v>
      </c>
      <c r="G20" s="59">
        <v>2</v>
      </c>
      <c r="H20" s="59">
        <v>4</v>
      </c>
      <c r="I20" s="15">
        <f t="shared" si="2"/>
        <v>8</v>
      </c>
      <c r="J20" s="87">
        <f>1+(F20/45-1)*0.5</f>
        <v>1.45555555555556</v>
      </c>
      <c r="K20" s="93">
        <v>1</v>
      </c>
      <c r="L20" s="89">
        <f t="shared" si="3"/>
        <v>11.6444444444444</v>
      </c>
      <c r="M20" s="15"/>
      <c r="N20" s="15"/>
      <c r="O20" s="15"/>
      <c r="P20" s="15"/>
      <c r="Q20" s="15"/>
      <c r="R20" s="15"/>
      <c r="S20" s="15"/>
      <c r="T20" s="15"/>
      <c r="U20" s="102"/>
      <c r="V20" s="103"/>
      <c r="W20" s="104"/>
      <c r="X20" s="104"/>
      <c r="Y20" s="104"/>
    </row>
    <row r="21" s="38" customFormat="1" ht="30" customHeight="1" spans="1:25">
      <c r="A21" s="64"/>
      <c r="B21" s="65"/>
      <c r="C21" s="55" t="s">
        <v>99</v>
      </c>
      <c r="D21" s="15">
        <v>8</v>
      </c>
      <c r="E21" s="55" t="s">
        <v>115</v>
      </c>
      <c r="F21" s="15">
        <v>59</v>
      </c>
      <c r="G21" s="15">
        <v>2</v>
      </c>
      <c r="H21" s="59">
        <v>4</v>
      </c>
      <c r="I21" s="15">
        <f t="shared" si="2"/>
        <v>8</v>
      </c>
      <c r="J21" s="87">
        <f>1+(F21/45-1)*0.5</f>
        <v>1.15555555555556</v>
      </c>
      <c r="K21" s="93">
        <v>1</v>
      </c>
      <c r="L21" s="89">
        <f t="shared" si="3"/>
        <v>9.24444444444444</v>
      </c>
      <c r="M21" s="15"/>
      <c r="N21" s="15"/>
      <c r="O21" s="15"/>
      <c r="P21" s="15"/>
      <c r="Q21" s="15"/>
      <c r="R21" s="15"/>
      <c r="S21" s="15"/>
      <c r="T21" s="15"/>
      <c r="U21" s="102"/>
      <c r="V21" s="103"/>
      <c r="W21" s="104"/>
      <c r="X21" s="104"/>
      <c r="Y21" s="104"/>
    </row>
    <row r="22" s="38" customFormat="1" ht="30" customHeight="1" spans="1:25">
      <c r="A22" s="64"/>
      <c r="B22" s="65"/>
      <c r="C22" s="55" t="s">
        <v>99</v>
      </c>
      <c r="D22" s="59">
        <v>8</v>
      </c>
      <c r="E22" s="55" t="s">
        <v>116</v>
      </c>
      <c r="F22" s="15">
        <v>90</v>
      </c>
      <c r="G22" s="59">
        <v>2</v>
      </c>
      <c r="H22" s="59">
        <v>4</v>
      </c>
      <c r="I22" s="15">
        <f t="shared" si="2"/>
        <v>8</v>
      </c>
      <c r="J22" s="87">
        <f>1+(F22/45-1)*0.5</f>
        <v>1.5</v>
      </c>
      <c r="K22" s="93">
        <v>1</v>
      </c>
      <c r="L22" s="89">
        <f t="shared" si="3"/>
        <v>12</v>
      </c>
      <c r="M22" s="15"/>
      <c r="N22" s="15"/>
      <c r="O22" s="15"/>
      <c r="P22" s="15"/>
      <c r="Q22" s="15"/>
      <c r="R22" s="15"/>
      <c r="S22" s="15"/>
      <c r="T22" s="15"/>
      <c r="U22" s="102"/>
      <c r="V22" s="103"/>
      <c r="W22" s="104"/>
      <c r="X22" s="104"/>
      <c r="Y22" s="104"/>
    </row>
    <row r="23" s="38" customFormat="1" ht="30" customHeight="1" spans="1:25">
      <c r="A23" s="64"/>
      <c r="B23" s="65"/>
      <c r="C23" s="55" t="s">
        <v>99</v>
      </c>
      <c r="D23" s="15">
        <v>8</v>
      </c>
      <c r="E23" s="55" t="s">
        <v>117</v>
      </c>
      <c r="F23" s="15">
        <v>98</v>
      </c>
      <c r="G23" s="15">
        <v>2</v>
      </c>
      <c r="H23" s="59">
        <v>4</v>
      </c>
      <c r="I23" s="15">
        <f t="shared" si="2"/>
        <v>8</v>
      </c>
      <c r="J23" s="87">
        <f>1.5+(F23/45-2)*0.2</f>
        <v>1.53555555555556</v>
      </c>
      <c r="K23" s="93">
        <v>1</v>
      </c>
      <c r="L23" s="89">
        <f t="shared" si="3"/>
        <v>12.2844444444444</v>
      </c>
      <c r="M23" s="15"/>
      <c r="N23" s="15"/>
      <c r="O23" s="15"/>
      <c r="P23" s="15"/>
      <c r="Q23" s="15"/>
      <c r="R23" s="15"/>
      <c r="S23" s="15"/>
      <c r="T23" s="15"/>
      <c r="U23" s="102"/>
      <c r="V23" s="103"/>
      <c r="W23" s="104"/>
      <c r="X23" s="104"/>
      <c r="Y23" s="104"/>
    </row>
    <row r="24" s="38" customFormat="1" ht="30" customHeight="1" spans="1:25">
      <c r="A24" s="64"/>
      <c r="B24" s="65"/>
      <c r="C24" s="55" t="s">
        <v>99</v>
      </c>
      <c r="D24" s="59">
        <v>8</v>
      </c>
      <c r="E24" s="55" t="s">
        <v>118</v>
      </c>
      <c r="F24" s="59">
        <v>64</v>
      </c>
      <c r="G24" s="59">
        <v>2</v>
      </c>
      <c r="H24" s="59">
        <v>4</v>
      </c>
      <c r="I24" s="15">
        <f t="shared" si="2"/>
        <v>8</v>
      </c>
      <c r="J24" s="87">
        <f>1+(F24/45-1)*0.5</f>
        <v>1.21111111111111</v>
      </c>
      <c r="K24" s="93">
        <v>1</v>
      </c>
      <c r="L24" s="89">
        <f t="shared" si="3"/>
        <v>9.68888888888888</v>
      </c>
      <c r="M24" s="15"/>
      <c r="N24" s="15"/>
      <c r="O24" s="15"/>
      <c r="P24" s="15"/>
      <c r="Q24" s="15"/>
      <c r="R24" s="15"/>
      <c r="S24" s="15"/>
      <c r="T24" s="15"/>
      <c r="U24" s="102"/>
      <c r="V24" s="103"/>
      <c r="W24" s="104"/>
      <c r="X24" s="104"/>
      <c r="Y24" s="104"/>
    </row>
    <row r="25" s="38" customFormat="1" ht="30" customHeight="1" spans="1:25">
      <c r="A25" s="64"/>
      <c r="B25" s="65"/>
      <c r="C25" s="55" t="s">
        <v>99</v>
      </c>
      <c r="D25" s="59">
        <v>8</v>
      </c>
      <c r="E25" s="55" t="s">
        <v>119</v>
      </c>
      <c r="F25" s="59">
        <v>179</v>
      </c>
      <c r="G25" s="15">
        <v>2</v>
      </c>
      <c r="H25" s="59">
        <v>4</v>
      </c>
      <c r="I25" s="15">
        <f t="shared" si="2"/>
        <v>8</v>
      </c>
      <c r="J25" s="87">
        <f>1.5+(F25/45-2)*0.2</f>
        <v>1.89555555555556</v>
      </c>
      <c r="K25" s="93">
        <v>1</v>
      </c>
      <c r="L25" s="89">
        <f t="shared" si="3"/>
        <v>15.1644444444444</v>
      </c>
      <c r="M25" s="15"/>
      <c r="N25" s="15"/>
      <c r="O25" s="15"/>
      <c r="P25" s="15"/>
      <c r="Q25" s="15"/>
      <c r="R25" s="15"/>
      <c r="S25" s="15"/>
      <c r="T25" s="15"/>
      <c r="U25" s="102"/>
      <c r="V25" s="103"/>
      <c r="W25" s="104"/>
      <c r="X25" s="104"/>
      <c r="Y25" s="104"/>
    </row>
    <row r="26" s="38" customFormat="1" ht="30" customHeight="1" spans="1:25">
      <c r="A26" s="64"/>
      <c r="B26" s="66"/>
      <c r="C26" s="55" t="s">
        <v>99</v>
      </c>
      <c r="D26" s="15">
        <v>8</v>
      </c>
      <c r="E26" s="55" t="s">
        <v>120</v>
      </c>
      <c r="F26" s="59">
        <v>72</v>
      </c>
      <c r="G26" s="59">
        <v>2</v>
      </c>
      <c r="H26" s="59">
        <v>4</v>
      </c>
      <c r="I26" s="15">
        <f t="shared" si="2"/>
        <v>8</v>
      </c>
      <c r="J26" s="87">
        <f>1+(F26/45-1)*0.5</f>
        <v>1.3</v>
      </c>
      <c r="K26" s="93">
        <v>1</v>
      </c>
      <c r="L26" s="89">
        <f t="shared" si="3"/>
        <v>10.4</v>
      </c>
      <c r="M26" s="94"/>
      <c r="N26" s="94"/>
      <c r="O26" s="94"/>
      <c r="P26" s="94"/>
      <c r="Q26" s="94"/>
      <c r="R26" s="94"/>
      <c r="S26" s="94"/>
      <c r="T26" s="94"/>
      <c r="U26" s="111"/>
      <c r="V26" s="103"/>
      <c r="W26" s="104"/>
      <c r="X26" s="104"/>
      <c r="Y26" s="104"/>
    </row>
    <row r="27" s="38" customFormat="1" ht="30" customHeight="1" spans="1:25">
      <c r="A27" s="52">
        <v>2018230473</v>
      </c>
      <c r="B27" s="53" t="s">
        <v>28</v>
      </c>
      <c r="C27" s="55" t="s">
        <v>102</v>
      </c>
      <c r="D27" s="15">
        <v>48</v>
      </c>
      <c r="E27" s="55" t="s">
        <v>121</v>
      </c>
      <c r="F27" s="59">
        <v>106</v>
      </c>
      <c r="G27" s="15">
        <v>4</v>
      </c>
      <c r="H27" s="15">
        <v>12</v>
      </c>
      <c r="I27" s="15">
        <f t="shared" ref="I26:I34" si="4">G27*H27</f>
        <v>48</v>
      </c>
      <c r="J27" s="87">
        <f>1.5+(F27/45-2)*0.2</f>
        <v>1.57111111111111</v>
      </c>
      <c r="K27" s="88">
        <v>1</v>
      </c>
      <c r="L27" s="89">
        <f t="shared" ref="L27:L35" si="5">K27*J27*I27</f>
        <v>75.4133333333333</v>
      </c>
      <c r="M27" s="90"/>
      <c r="N27" s="15"/>
      <c r="O27" s="15"/>
      <c r="P27" s="15"/>
      <c r="Q27" s="15"/>
      <c r="R27" s="15"/>
      <c r="S27" s="90"/>
      <c r="T27" s="89"/>
      <c r="U27" s="102">
        <f>L27+L28+L29+L30+L31+L32+L33+L34+L35</f>
        <v>300.017777777777</v>
      </c>
      <c r="V27" s="103"/>
      <c r="W27" s="104"/>
      <c r="X27" s="104"/>
      <c r="Y27" s="104"/>
    </row>
    <row r="28" s="38" customFormat="1" ht="30" customHeight="1" spans="1:25">
      <c r="A28" s="60"/>
      <c r="B28" s="60"/>
      <c r="C28" s="55" t="s">
        <v>102</v>
      </c>
      <c r="D28" s="15">
        <v>48</v>
      </c>
      <c r="E28" s="55" t="s">
        <v>122</v>
      </c>
      <c r="F28" s="15">
        <v>106</v>
      </c>
      <c r="G28" s="15">
        <v>4</v>
      </c>
      <c r="H28" s="15">
        <v>12</v>
      </c>
      <c r="I28" s="15">
        <f t="shared" si="4"/>
        <v>48</v>
      </c>
      <c r="J28" s="87">
        <f>1.5+(F28/45-2)*0.2</f>
        <v>1.57111111111111</v>
      </c>
      <c r="K28" s="88">
        <v>1</v>
      </c>
      <c r="L28" s="89">
        <f t="shared" si="5"/>
        <v>75.4133333333333</v>
      </c>
      <c r="M28" s="90"/>
      <c r="N28" s="15"/>
      <c r="O28" s="15"/>
      <c r="P28" s="15"/>
      <c r="Q28" s="15"/>
      <c r="R28" s="15"/>
      <c r="S28" s="90"/>
      <c r="T28" s="89"/>
      <c r="U28" s="102"/>
      <c r="V28" s="103"/>
      <c r="W28" s="104"/>
      <c r="X28" s="104"/>
      <c r="Y28" s="104"/>
    </row>
    <row r="29" s="38" customFormat="1" ht="30" customHeight="1" spans="1:25">
      <c r="A29" s="60"/>
      <c r="B29" s="60"/>
      <c r="C29" s="55" t="s">
        <v>102</v>
      </c>
      <c r="D29" s="15">
        <v>48</v>
      </c>
      <c r="E29" s="55" t="s">
        <v>123</v>
      </c>
      <c r="F29" s="15">
        <v>111</v>
      </c>
      <c r="G29" s="15">
        <v>4</v>
      </c>
      <c r="H29" s="15">
        <v>12</v>
      </c>
      <c r="I29" s="15">
        <f t="shared" si="4"/>
        <v>48</v>
      </c>
      <c r="J29" s="87">
        <f>1.5+(F29/45-2)*0.2</f>
        <v>1.59333333333333</v>
      </c>
      <c r="K29" s="88">
        <v>1</v>
      </c>
      <c r="L29" s="89">
        <f t="shared" si="5"/>
        <v>76.4799999999998</v>
      </c>
      <c r="M29" s="90"/>
      <c r="N29" s="15"/>
      <c r="O29" s="15"/>
      <c r="P29" s="15"/>
      <c r="Q29" s="15"/>
      <c r="R29" s="15"/>
      <c r="S29" s="90"/>
      <c r="T29" s="89"/>
      <c r="U29" s="102"/>
      <c r="V29" s="103"/>
      <c r="W29" s="104"/>
      <c r="X29" s="104"/>
      <c r="Y29" s="104"/>
    </row>
    <row r="30" s="38" customFormat="1" ht="30" customHeight="1" spans="1:25">
      <c r="A30" s="60"/>
      <c r="B30" s="60"/>
      <c r="C30" s="55" t="s">
        <v>99</v>
      </c>
      <c r="D30" s="15">
        <v>8</v>
      </c>
      <c r="E30" s="55" t="s">
        <v>121</v>
      </c>
      <c r="F30" s="15">
        <v>106</v>
      </c>
      <c r="G30" s="15">
        <v>2</v>
      </c>
      <c r="H30" s="15">
        <v>4</v>
      </c>
      <c r="I30" s="15">
        <f t="shared" si="4"/>
        <v>8</v>
      </c>
      <c r="J30" s="87">
        <f>1.5+(F30/45-2)*0.2</f>
        <v>1.57111111111111</v>
      </c>
      <c r="K30" s="88">
        <v>1</v>
      </c>
      <c r="L30" s="89">
        <f t="shared" si="5"/>
        <v>12.5688888888889</v>
      </c>
      <c r="M30" s="90"/>
      <c r="N30" s="15"/>
      <c r="O30" s="15"/>
      <c r="P30" s="15"/>
      <c r="Q30" s="15"/>
      <c r="R30" s="15"/>
      <c r="S30" s="90"/>
      <c r="T30" s="89"/>
      <c r="U30" s="102"/>
      <c r="V30" s="103"/>
      <c r="W30" s="104"/>
      <c r="X30" s="104"/>
      <c r="Y30" s="104"/>
    </row>
    <row r="31" s="38" customFormat="1" ht="30" customHeight="1" spans="1:25">
      <c r="A31" s="60"/>
      <c r="B31" s="60"/>
      <c r="C31" s="55" t="s">
        <v>99</v>
      </c>
      <c r="D31" s="15">
        <v>8</v>
      </c>
      <c r="E31" s="55" t="s">
        <v>124</v>
      </c>
      <c r="F31" s="15">
        <v>85</v>
      </c>
      <c r="G31" s="15">
        <v>2</v>
      </c>
      <c r="H31" s="15">
        <v>4</v>
      </c>
      <c r="I31" s="15">
        <f t="shared" si="4"/>
        <v>8</v>
      </c>
      <c r="J31" s="87">
        <f>1+(F31/45-1)*0.5</f>
        <v>1.44444444444444</v>
      </c>
      <c r="K31" s="88">
        <v>1</v>
      </c>
      <c r="L31" s="89">
        <f t="shared" si="5"/>
        <v>11.5555555555555</v>
      </c>
      <c r="M31" s="90"/>
      <c r="N31" s="15"/>
      <c r="O31" s="15"/>
      <c r="P31" s="15"/>
      <c r="Q31" s="15"/>
      <c r="R31" s="15"/>
      <c r="S31" s="90"/>
      <c r="T31" s="89"/>
      <c r="U31" s="102"/>
      <c r="V31" s="103"/>
      <c r="W31" s="104"/>
      <c r="X31" s="104"/>
      <c r="Y31" s="104"/>
    </row>
    <row r="32" s="38" customFormat="1" ht="30" customHeight="1" spans="1:25">
      <c r="A32" s="60"/>
      <c r="B32" s="60"/>
      <c r="C32" s="55" t="s">
        <v>99</v>
      </c>
      <c r="D32" s="15">
        <v>8</v>
      </c>
      <c r="E32" s="55" t="s">
        <v>125</v>
      </c>
      <c r="F32" s="15">
        <v>84</v>
      </c>
      <c r="G32" s="15">
        <v>2</v>
      </c>
      <c r="H32" s="15">
        <v>4</v>
      </c>
      <c r="I32" s="15">
        <f t="shared" si="4"/>
        <v>8</v>
      </c>
      <c r="J32" s="87">
        <f>1+(F32/45-1)*0.5</f>
        <v>1.43333333333333</v>
      </c>
      <c r="K32" s="88">
        <v>1</v>
      </c>
      <c r="L32" s="89">
        <f t="shared" si="5"/>
        <v>11.4666666666666</v>
      </c>
      <c r="M32" s="90"/>
      <c r="N32" s="15"/>
      <c r="O32" s="15"/>
      <c r="P32" s="15"/>
      <c r="Q32" s="15"/>
      <c r="R32" s="15"/>
      <c r="S32" s="90"/>
      <c r="T32" s="89"/>
      <c r="U32" s="102"/>
      <c r="V32" s="103"/>
      <c r="W32" s="104"/>
      <c r="X32" s="104"/>
      <c r="Y32" s="104"/>
    </row>
    <row r="33" s="38" customFormat="1" ht="30" customHeight="1" spans="1:25">
      <c r="A33" s="60"/>
      <c r="B33" s="60"/>
      <c r="C33" s="55" t="s">
        <v>99</v>
      </c>
      <c r="D33" s="15">
        <v>8</v>
      </c>
      <c r="E33" s="55" t="s">
        <v>126</v>
      </c>
      <c r="F33" s="15">
        <v>77</v>
      </c>
      <c r="G33" s="15">
        <v>2</v>
      </c>
      <c r="H33" s="15">
        <v>4</v>
      </c>
      <c r="I33" s="15">
        <v>8</v>
      </c>
      <c r="J33" s="87">
        <f>1+(F33/45-1)*0.5</f>
        <v>1.35555555555556</v>
      </c>
      <c r="K33" s="88">
        <v>1</v>
      </c>
      <c r="L33" s="89">
        <f t="shared" si="5"/>
        <v>10.8444444444445</v>
      </c>
      <c r="M33" s="90"/>
      <c r="N33" s="15"/>
      <c r="O33" s="15"/>
      <c r="P33" s="15"/>
      <c r="Q33" s="15"/>
      <c r="R33" s="15"/>
      <c r="S33" s="90"/>
      <c r="T33" s="89"/>
      <c r="U33" s="102"/>
      <c r="V33" s="103"/>
      <c r="W33" s="104"/>
      <c r="X33" s="104"/>
      <c r="Y33" s="104"/>
    </row>
    <row r="34" s="38" customFormat="1" ht="30" customHeight="1" spans="1:25">
      <c r="A34" s="60"/>
      <c r="B34" s="60"/>
      <c r="C34" s="55" t="s">
        <v>99</v>
      </c>
      <c r="D34" s="15">
        <v>8</v>
      </c>
      <c r="E34" s="55" t="s">
        <v>127</v>
      </c>
      <c r="F34" s="15">
        <v>122</v>
      </c>
      <c r="G34" s="15">
        <v>2</v>
      </c>
      <c r="H34" s="15">
        <v>4</v>
      </c>
      <c r="I34" s="15">
        <v>8</v>
      </c>
      <c r="J34" s="87">
        <f>1.5+(F34/45-2)*0.2</f>
        <v>1.64222222222222</v>
      </c>
      <c r="K34" s="88">
        <v>1</v>
      </c>
      <c r="L34" s="89">
        <f t="shared" si="5"/>
        <v>13.1377777777778</v>
      </c>
      <c r="M34" s="90"/>
      <c r="N34" s="15"/>
      <c r="O34" s="15"/>
      <c r="P34" s="15"/>
      <c r="Q34" s="15"/>
      <c r="R34" s="15"/>
      <c r="S34" s="90"/>
      <c r="T34" s="89"/>
      <c r="U34" s="102"/>
      <c r="V34" s="103"/>
      <c r="W34" s="104"/>
      <c r="X34" s="104"/>
      <c r="Y34" s="104"/>
    </row>
    <row r="35" s="38" customFormat="1" ht="30" customHeight="1" spans="1:25">
      <c r="A35" s="67"/>
      <c r="B35" s="67"/>
      <c r="C35" s="55" t="s">
        <v>99</v>
      </c>
      <c r="D35" s="15">
        <v>8</v>
      </c>
      <c r="E35" s="55" t="s">
        <v>128</v>
      </c>
      <c r="F35" s="15">
        <v>122</v>
      </c>
      <c r="G35" s="15">
        <v>2</v>
      </c>
      <c r="H35" s="15">
        <v>4</v>
      </c>
      <c r="I35" s="15">
        <f>G35*H35</f>
        <v>8</v>
      </c>
      <c r="J35" s="87">
        <f>1.5+(F35/45-2)*0.2</f>
        <v>1.64222222222222</v>
      </c>
      <c r="K35" s="88">
        <v>1</v>
      </c>
      <c r="L35" s="89">
        <f t="shared" si="5"/>
        <v>13.1377777777778</v>
      </c>
      <c r="M35" s="90"/>
      <c r="N35" s="15"/>
      <c r="O35" s="15"/>
      <c r="P35" s="15"/>
      <c r="Q35" s="15"/>
      <c r="R35" s="15"/>
      <c r="S35" s="90"/>
      <c r="T35" s="89"/>
      <c r="U35" s="102"/>
      <c r="V35" s="103"/>
      <c r="W35" s="104"/>
      <c r="X35" s="104"/>
      <c r="Y35" s="104"/>
    </row>
    <row r="36" s="38" customFormat="1" ht="30" customHeight="1" spans="1:25">
      <c r="A36" s="68">
        <v>2019230505</v>
      </c>
      <c r="B36" s="69" t="s">
        <v>29</v>
      </c>
      <c r="C36" s="55" t="s">
        <v>102</v>
      </c>
      <c r="D36" s="15">
        <v>48</v>
      </c>
      <c r="E36" s="55" t="s">
        <v>129</v>
      </c>
      <c r="F36" s="15">
        <v>97</v>
      </c>
      <c r="G36" s="15">
        <v>4</v>
      </c>
      <c r="H36" s="15">
        <v>12</v>
      </c>
      <c r="I36" s="15">
        <f>G36*H36</f>
        <v>48</v>
      </c>
      <c r="J36" s="87">
        <f>1.5+(F36/45-2)*0.2</f>
        <v>1.53111111111111</v>
      </c>
      <c r="K36" s="88">
        <v>1</v>
      </c>
      <c r="L36" s="89">
        <f t="shared" ref="L35:L47" si="6">K36*J36*I36</f>
        <v>73.4933333333333</v>
      </c>
      <c r="M36" s="90"/>
      <c r="N36" s="15"/>
      <c r="O36" s="15"/>
      <c r="P36" s="15"/>
      <c r="Q36" s="15"/>
      <c r="R36" s="15"/>
      <c r="S36" s="90"/>
      <c r="T36" s="89"/>
      <c r="U36" s="102">
        <f>L36+L37+L38+L39+L40+L41+L42</f>
        <v>207.928888888889</v>
      </c>
      <c r="V36" s="103"/>
      <c r="W36" s="104"/>
      <c r="X36" s="104"/>
      <c r="Y36" s="104"/>
    </row>
    <row r="37" s="38" customFormat="1" ht="37" customHeight="1" spans="1:25">
      <c r="A37" s="70"/>
      <c r="B37" s="70"/>
      <c r="C37" s="55" t="s">
        <v>102</v>
      </c>
      <c r="D37" s="15">
        <v>48</v>
      </c>
      <c r="E37" s="55" t="s">
        <v>130</v>
      </c>
      <c r="F37" s="15">
        <v>107</v>
      </c>
      <c r="G37" s="15">
        <v>4</v>
      </c>
      <c r="H37" s="15">
        <v>12</v>
      </c>
      <c r="I37" s="15">
        <f>H37*G37</f>
        <v>48</v>
      </c>
      <c r="J37" s="87">
        <f>1.5+(F37/45-2)*0.2</f>
        <v>1.57555555555556</v>
      </c>
      <c r="K37" s="88">
        <v>1</v>
      </c>
      <c r="L37" s="89">
        <f t="shared" si="6"/>
        <v>75.6266666666669</v>
      </c>
      <c r="M37" s="90"/>
      <c r="N37" s="15"/>
      <c r="O37" s="15"/>
      <c r="P37" s="15"/>
      <c r="Q37" s="15"/>
      <c r="R37" s="15"/>
      <c r="S37" s="90"/>
      <c r="T37" s="89"/>
      <c r="U37" s="102"/>
      <c r="V37" s="103"/>
      <c r="W37" s="104"/>
      <c r="X37" s="104"/>
      <c r="Y37" s="104"/>
    </row>
    <row r="38" s="38" customFormat="1" ht="30" customHeight="1" spans="1:25">
      <c r="A38" s="70"/>
      <c r="B38" s="70"/>
      <c r="C38" s="55" t="s">
        <v>99</v>
      </c>
      <c r="D38" s="15">
        <v>8</v>
      </c>
      <c r="E38" s="55" t="s">
        <v>131</v>
      </c>
      <c r="F38" s="15">
        <v>159</v>
      </c>
      <c r="G38" s="15">
        <v>2</v>
      </c>
      <c r="H38" s="15">
        <v>4</v>
      </c>
      <c r="I38" s="15">
        <f>H38*G38</f>
        <v>8</v>
      </c>
      <c r="J38" s="87">
        <f>1.5+(F38/45-2)*0.2</f>
        <v>1.80666666666667</v>
      </c>
      <c r="K38" s="88">
        <v>1</v>
      </c>
      <c r="L38" s="89">
        <f t="shared" si="6"/>
        <v>14.4533333333333</v>
      </c>
      <c r="M38" s="90"/>
      <c r="N38" s="15"/>
      <c r="O38" s="15"/>
      <c r="P38" s="15"/>
      <c r="Q38" s="15"/>
      <c r="R38" s="15"/>
      <c r="S38" s="90"/>
      <c r="T38" s="89"/>
      <c r="U38" s="102"/>
      <c r="V38" s="103"/>
      <c r="W38" s="104"/>
      <c r="X38" s="104"/>
      <c r="Y38" s="104"/>
    </row>
    <row r="39" s="38" customFormat="1" ht="30" customHeight="1" spans="1:25">
      <c r="A39" s="70"/>
      <c r="B39" s="70"/>
      <c r="C39" s="55" t="s">
        <v>99</v>
      </c>
      <c r="D39" s="15">
        <v>8</v>
      </c>
      <c r="E39" s="55" t="s">
        <v>132</v>
      </c>
      <c r="F39" s="15">
        <v>63</v>
      </c>
      <c r="G39" s="15">
        <v>2</v>
      </c>
      <c r="H39" s="15">
        <v>4</v>
      </c>
      <c r="I39" s="15">
        <f>H39*G39</f>
        <v>8</v>
      </c>
      <c r="J39" s="87">
        <f t="shared" ref="J38:J45" si="7">1+(F39/45-1)*0.5</f>
        <v>1.2</v>
      </c>
      <c r="K39" s="88">
        <v>1</v>
      </c>
      <c r="L39" s="89">
        <f t="shared" si="6"/>
        <v>9.6</v>
      </c>
      <c r="M39" s="90"/>
      <c r="N39" s="15"/>
      <c r="O39" s="15"/>
      <c r="P39" s="15"/>
      <c r="Q39" s="15"/>
      <c r="R39" s="15"/>
      <c r="S39" s="90"/>
      <c r="T39" s="89"/>
      <c r="U39" s="102"/>
      <c r="V39" s="103"/>
      <c r="W39" s="104"/>
      <c r="X39" s="104"/>
      <c r="Y39" s="104"/>
    </row>
    <row r="40" s="38" customFormat="1" ht="30" customHeight="1" spans="1:25">
      <c r="A40" s="70"/>
      <c r="B40" s="70"/>
      <c r="C40" s="55" t="s">
        <v>99</v>
      </c>
      <c r="D40" s="15">
        <v>8</v>
      </c>
      <c r="E40" s="55" t="s">
        <v>133</v>
      </c>
      <c r="F40" s="15">
        <v>87</v>
      </c>
      <c r="G40" s="15">
        <v>2</v>
      </c>
      <c r="H40" s="15">
        <v>4</v>
      </c>
      <c r="I40" s="15">
        <f>H40*G40</f>
        <v>8</v>
      </c>
      <c r="J40" s="87">
        <f t="shared" si="7"/>
        <v>1.46666666666667</v>
      </c>
      <c r="K40" s="88">
        <v>1</v>
      </c>
      <c r="L40" s="89">
        <f t="shared" si="6"/>
        <v>11.7333333333333</v>
      </c>
      <c r="M40" s="90"/>
      <c r="N40" s="15"/>
      <c r="O40" s="15"/>
      <c r="P40" s="15"/>
      <c r="Q40" s="15"/>
      <c r="R40" s="15"/>
      <c r="S40" s="90"/>
      <c r="T40" s="89"/>
      <c r="U40" s="102"/>
      <c r="V40" s="103"/>
      <c r="W40" s="104"/>
      <c r="X40" s="104"/>
      <c r="Y40" s="104"/>
    </row>
    <row r="41" s="38" customFormat="1" ht="33" customHeight="1" spans="1:25">
      <c r="A41" s="70"/>
      <c r="B41" s="70"/>
      <c r="C41" s="55" t="s">
        <v>99</v>
      </c>
      <c r="D41" s="15">
        <v>8</v>
      </c>
      <c r="E41" s="71" t="s">
        <v>134</v>
      </c>
      <c r="F41" s="69">
        <v>88</v>
      </c>
      <c r="G41" s="69">
        <v>2</v>
      </c>
      <c r="H41" s="69">
        <v>4</v>
      </c>
      <c r="I41" s="15">
        <v>8</v>
      </c>
      <c r="J41" s="87">
        <f t="shared" si="7"/>
        <v>1.47777777777778</v>
      </c>
      <c r="K41" s="88">
        <v>1</v>
      </c>
      <c r="L41" s="89">
        <f t="shared" si="6"/>
        <v>11.8222222222222</v>
      </c>
      <c r="M41" s="95"/>
      <c r="N41" s="69"/>
      <c r="O41" s="69"/>
      <c r="P41" s="69"/>
      <c r="Q41" s="69"/>
      <c r="R41" s="69"/>
      <c r="S41" s="95"/>
      <c r="T41" s="112"/>
      <c r="U41" s="113"/>
      <c r="V41" s="103"/>
      <c r="W41" s="104"/>
      <c r="X41" s="104"/>
      <c r="Y41" s="104"/>
    </row>
    <row r="42" s="38" customFormat="1" ht="30" customHeight="1" spans="1:25">
      <c r="A42" s="72"/>
      <c r="B42" s="72"/>
      <c r="C42" s="71" t="s">
        <v>99</v>
      </c>
      <c r="D42" s="69">
        <v>8</v>
      </c>
      <c r="E42" s="71" t="s">
        <v>135</v>
      </c>
      <c r="F42" s="69">
        <v>81</v>
      </c>
      <c r="G42" s="69">
        <v>2</v>
      </c>
      <c r="H42" s="69">
        <v>4</v>
      </c>
      <c r="I42" s="15">
        <f t="shared" ref="I42:I47" si="8">H42*G42</f>
        <v>8</v>
      </c>
      <c r="J42" s="87">
        <f t="shared" si="7"/>
        <v>1.4</v>
      </c>
      <c r="K42" s="88">
        <v>1</v>
      </c>
      <c r="L42" s="89">
        <f t="shared" si="6"/>
        <v>11.2</v>
      </c>
      <c r="M42" s="95"/>
      <c r="N42" s="69"/>
      <c r="O42" s="69"/>
      <c r="P42" s="69"/>
      <c r="Q42" s="69"/>
      <c r="R42" s="69"/>
      <c r="S42" s="95"/>
      <c r="T42" s="112"/>
      <c r="U42" s="113"/>
      <c r="V42" s="103"/>
      <c r="W42" s="104"/>
      <c r="X42" s="104"/>
      <c r="Y42" s="104"/>
    </row>
    <row r="43" s="38" customFormat="1" ht="42" customHeight="1" spans="1:25">
      <c r="A43" s="52">
        <v>2019230506</v>
      </c>
      <c r="B43" s="53" t="s">
        <v>30</v>
      </c>
      <c r="C43" s="55" t="s">
        <v>136</v>
      </c>
      <c r="D43" s="15">
        <v>48</v>
      </c>
      <c r="E43" s="55" t="s">
        <v>137</v>
      </c>
      <c r="F43" s="15">
        <v>67</v>
      </c>
      <c r="G43" s="15">
        <v>4</v>
      </c>
      <c r="H43" s="15">
        <v>12</v>
      </c>
      <c r="I43" s="15">
        <f t="shared" si="8"/>
        <v>48</v>
      </c>
      <c r="J43" s="87">
        <f t="shared" si="7"/>
        <v>1.24444444444444</v>
      </c>
      <c r="K43" s="88">
        <v>1.2</v>
      </c>
      <c r="L43" s="89">
        <f t="shared" si="6"/>
        <v>71.68</v>
      </c>
      <c r="M43" s="90"/>
      <c r="N43" s="15"/>
      <c r="O43" s="15"/>
      <c r="P43" s="15"/>
      <c r="Q43" s="15"/>
      <c r="R43" s="15"/>
      <c r="S43" s="90"/>
      <c r="T43" s="89"/>
      <c r="U43" s="102">
        <f>L43+L44+L45+L46+L47</f>
        <v>175.466666666667</v>
      </c>
      <c r="V43" s="103"/>
      <c r="W43" s="104"/>
      <c r="X43" s="104"/>
      <c r="Y43" s="104"/>
    </row>
    <row r="44" s="38" customFormat="1" ht="35" customHeight="1" spans="1:25">
      <c r="A44" s="73"/>
      <c r="B44" s="58"/>
      <c r="C44" s="55" t="s">
        <v>102</v>
      </c>
      <c r="D44" s="15">
        <v>48</v>
      </c>
      <c r="E44" s="55" t="s">
        <v>138</v>
      </c>
      <c r="F44" s="15">
        <v>83</v>
      </c>
      <c r="G44" s="15">
        <v>4</v>
      </c>
      <c r="H44" s="15">
        <v>12</v>
      </c>
      <c r="I44" s="15">
        <f t="shared" si="8"/>
        <v>48</v>
      </c>
      <c r="J44" s="87">
        <f t="shared" si="7"/>
        <v>1.42222222222222</v>
      </c>
      <c r="K44" s="88">
        <v>1</v>
      </c>
      <c r="L44" s="89">
        <f t="shared" si="6"/>
        <v>68.2666666666667</v>
      </c>
      <c r="M44" s="90"/>
      <c r="N44" s="15"/>
      <c r="O44" s="15"/>
      <c r="P44" s="15"/>
      <c r="Q44" s="15"/>
      <c r="R44" s="15"/>
      <c r="S44" s="90"/>
      <c r="T44" s="89"/>
      <c r="U44" s="102"/>
      <c r="V44" s="103"/>
      <c r="W44" s="104"/>
      <c r="X44" s="104"/>
      <c r="Y44" s="104"/>
    </row>
    <row r="45" s="38" customFormat="1" ht="30" customHeight="1" spans="1:25">
      <c r="A45" s="65"/>
      <c r="B45" s="65"/>
      <c r="C45" s="61" t="s">
        <v>99</v>
      </c>
      <c r="D45" s="15">
        <v>8</v>
      </c>
      <c r="E45" s="55" t="s">
        <v>139</v>
      </c>
      <c r="F45" s="15">
        <v>72</v>
      </c>
      <c r="G45" s="15">
        <v>2</v>
      </c>
      <c r="H45" s="15">
        <v>4</v>
      </c>
      <c r="I45" s="15">
        <f t="shared" si="8"/>
        <v>8</v>
      </c>
      <c r="J45" s="87">
        <f t="shared" si="7"/>
        <v>1.3</v>
      </c>
      <c r="K45" s="88">
        <v>1</v>
      </c>
      <c r="L45" s="89">
        <f t="shared" si="6"/>
        <v>10.4</v>
      </c>
      <c r="M45" s="90"/>
      <c r="N45" s="15"/>
      <c r="O45" s="15"/>
      <c r="P45" s="15"/>
      <c r="Q45" s="15"/>
      <c r="R45" s="15"/>
      <c r="S45" s="90"/>
      <c r="T45" s="89"/>
      <c r="U45" s="102"/>
      <c r="V45" s="103"/>
      <c r="W45" s="104"/>
      <c r="X45" s="104"/>
      <c r="Y45" s="104"/>
    </row>
    <row r="46" s="38" customFormat="1" ht="30" customHeight="1" spans="1:25">
      <c r="A46" s="65"/>
      <c r="B46" s="65"/>
      <c r="C46" s="61" t="s">
        <v>99</v>
      </c>
      <c r="D46" s="15">
        <v>8</v>
      </c>
      <c r="E46" s="55" t="s">
        <v>140</v>
      </c>
      <c r="F46" s="15">
        <v>154</v>
      </c>
      <c r="G46" s="15">
        <v>2</v>
      </c>
      <c r="H46" s="15">
        <v>4</v>
      </c>
      <c r="I46" s="15">
        <f t="shared" si="8"/>
        <v>8</v>
      </c>
      <c r="J46" s="87">
        <f>1.5+(F46/45-2)*0.2</f>
        <v>1.78444444444444</v>
      </c>
      <c r="K46" s="88">
        <v>1</v>
      </c>
      <c r="L46" s="89">
        <f t="shared" si="6"/>
        <v>14.2755555555556</v>
      </c>
      <c r="M46" s="90"/>
      <c r="N46" s="15"/>
      <c r="O46" s="15"/>
      <c r="P46" s="15"/>
      <c r="Q46" s="15"/>
      <c r="R46" s="15"/>
      <c r="S46" s="90"/>
      <c r="T46" s="89"/>
      <c r="U46" s="102"/>
      <c r="V46" s="103"/>
      <c r="W46" s="104"/>
      <c r="X46" s="104"/>
      <c r="Y46" s="104"/>
    </row>
    <row r="47" s="38" customFormat="1" ht="27" customHeight="1" spans="1:25">
      <c r="A47" s="65"/>
      <c r="B47" s="65"/>
      <c r="C47" s="61" t="s">
        <v>99</v>
      </c>
      <c r="D47" s="15">
        <v>8</v>
      </c>
      <c r="E47" s="55" t="s">
        <v>141</v>
      </c>
      <c r="F47" s="15">
        <v>77</v>
      </c>
      <c r="G47" s="15">
        <v>2</v>
      </c>
      <c r="H47" s="15">
        <v>4</v>
      </c>
      <c r="I47" s="15">
        <f t="shared" si="8"/>
        <v>8</v>
      </c>
      <c r="J47" s="87">
        <f>1+(F47/45-1)*0.5</f>
        <v>1.35555555555556</v>
      </c>
      <c r="K47" s="88">
        <v>1</v>
      </c>
      <c r="L47" s="89">
        <f t="shared" si="6"/>
        <v>10.8444444444445</v>
      </c>
      <c r="M47" s="90"/>
      <c r="N47" s="15"/>
      <c r="O47" s="15"/>
      <c r="P47" s="15"/>
      <c r="Q47" s="15"/>
      <c r="R47" s="15"/>
      <c r="S47" s="90"/>
      <c r="T47" s="89"/>
      <c r="U47" s="102"/>
      <c r="V47" s="103"/>
      <c r="W47" s="104"/>
      <c r="X47" s="104"/>
      <c r="Y47" s="104"/>
    </row>
    <row r="48" s="38" customFormat="1" ht="30" customHeight="1" spans="1:25">
      <c r="A48" s="52">
        <v>2020310556</v>
      </c>
      <c r="B48" s="53" t="s">
        <v>32</v>
      </c>
      <c r="C48" s="55" t="s">
        <v>142</v>
      </c>
      <c r="D48" s="74">
        <v>48</v>
      </c>
      <c r="E48" s="55" t="s">
        <v>143</v>
      </c>
      <c r="F48" s="75">
        <v>89</v>
      </c>
      <c r="G48" s="15">
        <v>4</v>
      </c>
      <c r="H48" s="15">
        <v>12</v>
      </c>
      <c r="I48" s="15">
        <f t="shared" ref="I48:I56" si="9">H48*G48</f>
        <v>48</v>
      </c>
      <c r="J48" s="87">
        <f t="shared" ref="J47:J53" si="10">1+(F48/45-1)*0.5</f>
        <v>1.48888888888889</v>
      </c>
      <c r="K48" s="88">
        <v>1</v>
      </c>
      <c r="L48" s="89">
        <f t="shared" ref="L48:L56" si="11">K48*J48*I48</f>
        <v>71.4666666666667</v>
      </c>
      <c r="M48" s="90"/>
      <c r="N48" s="15"/>
      <c r="O48" s="15"/>
      <c r="P48" s="15"/>
      <c r="Q48" s="15"/>
      <c r="R48" s="15"/>
      <c r="S48" s="90"/>
      <c r="T48" s="89"/>
      <c r="U48" s="102">
        <f>L48+L49+L50+L51+L52+L53+L54</f>
        <v>206.275555555556</v>
      </c>
      <c r="V48" s="103"/>
      <c r="W48" s="104"/>
      <c r="X48" s="104"/>
      <c r="Y48" s="104"/>
    </row>
    <row r="49" s="38" customFormat="1" ht="30" customHeight="1" spans="1:25">
      <c r="A49" s="60"/>
      <c r="B49" s="58"/>
      <c r="C49" s="55" t="s">
        <v>142</v>
      </c>
      <c r="D49" s="74">
        <v>48</v>
      </c>
      <c r="E49" s="55" t="s">
        <v>144</v>
      </c>
      <c r="F49" s="75">
        <v>94</v>
      </c>
      <c r="G49" s="15">
        <v>4</v>
      </c>
      <c r="H49" s="15">
        <v>12</v>
      </c>
      <c r="I49" s="15">
        <f t="shared" si="9"/>
        <v>48</v>
      </c>
      <c r="J49" s="87">
        <f>1.5+(F49/45-2)*0.2</f>
        <v>1.51777777777778</v>
      </c>
      <c r="K49" s="88">
        <v>1</v>
      </c>
      <c r="L49" s="89">
        <f t="shared" si="11"/>
        <v>72.8533333333333</v>
      </c>
      <c r="M49" s="90"/>
      <c r="N49" s="15"/>
      <c r="O49" s="15"/>
      <c r="P49" s="15"/>
      <c r="Q49" s="15"/>
      <c r="R49" s="15"/>
      <c r="S49" s="90"/>
      <c r="T49" s="89"/>
      <c r="U49" s="102"/>
      <c r="V49" s="103"/>
      <c r="W49" s="104"/>
      <c r="X49" s="104"/>
      <c r="Y49" s="104"/>
    </row>
    <row r="50" s="38" customFormat="1" ht="30" customHeight="1" spans="1:25">
      <c r="A50" s="60"/>
      <c r="B50" s="65"/>
      <c r="C50" s="55" t="s">
        <v>99</v>
      </c>
      <c r="D50" s="74">
        <v>8</v>
      </c>
      <c r="E50" s="55" t="s">
        <v>145</v>
      </c>
      <c r="F50" s="75">
        <v>89</v>
      </c>
      <c r="G50" s="15">
        <v>2</v>
      </c>
      <c r="H50" s="15">
        <v>4</v>
      </c>
      <c r="I50" s="15">
        <f t="shared" si="9"/>
        <v>8</v>
      </c>
      <c r="J50" s="87">
        <f t="shared" si="10"/>
        <v>1.48888888888889</v>
      </c>
      <c r="K50" s="88">
        <v>1</v>
      </c>
      <c r="L50" s="89">
        <f t="shared" si="11"/>
        <v>11.9111111111111</v>
      </c>
      <c r="M50" s="90"/>
      <c r="N50" s="15"/>
      <c r="O50" s="15"/>
      <c r="P50" s="15"/>
      <c r="Q50" s="15"/>
      <c r="R50" s="15"/>
      <c r="S50" s="90"/>
      <c r="T50" s="89"/>
      <c r="U50" s="102"/>
      <c r="V50" s="103"/>
      <c r="W50" s="104"/>
      <c r="X50" s="104"/>
      <c r="Y50" s="104"/>
    </row>
    <row r="51" s="38" customFormat="1" ht="30" customHeight="1" spans="1:25">
      <c r="A51" s="60"/>
      <c r="B51" s="65"/>
      <c r="C51" s="55" t="s">
        <v>99</v>
      </c>
      <c r="D51" s="74">
        <v>8</v>
      </c>
      <c r="E51" s="55" t="s">
        <v>146</v>
      </c>
      <c r="F51" s="75">
        <v>94</v>
      </c>
      <c r="G51" s="15">
        <v>2</v>
      </c>
      <c r="H51" s="15">
        <v>4</v>
      </c>
      <c r="I51" s="15">
        <f t="shared" si="9"/>
        <v>8</v>
      </c>
      <c r="J51" s="87">
        <f>1.5+(F51/45-2)*0.2</f>
        <v>1.51777777777778</v>
      </c>
      <c r="K51" s="88">
        <v>1</v>
      </c>
      <c r="L51" s="89">
        <f t="shared" si="11"/>
        <v>12.1422222222222</v>
      </c>
      <c r="M51" s="90"/>
      <c r="N51" s="15"/>
      <c r="O51" s="15"/>
      <c r="P51" s="15"/>
      <c r="Q51" s="15"/>
      <c r="R51" s="15"/>
      <c r="S51" s="90"/>
      <c r="T51" s="89"/>
      <c r="U51" s="102"/>
      <c r="V51" s="103"/>
      <c r="W51" s="104"/>
      <c r="X51" s="104"/>
      <c r="Y51" s="104"/>
    </row>
    <row r="52" s="38" customFormat="1" ht="30" customHeight="1" spans="1:25">
      <c r="A52" s="60"/>
      <c r="B52" s="65"/>
      <c r="C52" s="55" t="s">
        <v>99</v>
      </c>
      <c r="D52" s="15">
        <v>8</v>
      </c>
      <c r="E52" s="76" t="s">
        <v>147</v>
      </c>
      <c r="F52" s="15">
        <v>189</v>
      </c>
      <c r="G52" s="69">
        <v>2</v>
      </c>
      <c r="H52" s="69">
        <v>4</v>
      </c>
      <c r="I52" s="15">
        <f t="shared" si="9"/>
        <v>8</v>
      </c>
      <c r="J52" s="87">
        <f>1.5+(F52/45-2)*0.2</f>
        <v>1.94</v>
      </c>
      <c r="K52" s="88">
        <v>1</v>
      </c>
      <c r="L52" s="89">
        <f t="shared" si="11"/>
        <v>15.52</v>
      </c>
      <c r="M52" s="95"/>
      <c r="N52" s="69"/>
      <c r="O52" s="69"/>
      <c r="P52" s="69"/>
      <c r="Q52" s="69"/>
      <c r="R52" s="69"/>
      <c r="S52" s="95"/>
      <c r="T52" s="112"/>
      <c r="U52" s="113"/>
      <c r="V52" s="103"/>
      <c r="W52" s="104"/>
      <c r="X52" s="104"/>
      <c r="Y52" s="104"/>
    </row>
    <row r="53" s="38" customFormat="1" ht="30" customHeight="1" spans="1:25">
      <c r="A53" s="60"/>
      <c r="B53" s="65"/>
      <c r="C53" s="55" t="s">
        <v>99</v>
      </c>
      <c r="D53" s="77">
        <v>8</v>
      </c>
      <c r="E53" s="55" t="s">
        <v>148</v>
      </c>
      <c r="F53" s="78">
        <v>61</v>
      </c>
      <c r="G53" s="69">
        <v>2</v>
      </c>
      <c r="H53" s="69">
        <v>4</v>
      </c>
      <c r="I53" s="15">
        <f t="shared" si="9"/>
        <v>8</v>
      </c>
      <c r="J53" s="87">
        <f t="shared" si="10"/>
        <v>1.17777777777778</v>
      </c>
      <c r="K53" s="88">
        <v>1</v>
      </c>
      <c r="L53" s="89">
        <f t="shared" si="11"/>
        <v>9.42222222222222</v>
      </c>
      <c r="M53" s="95"/>
      <c r="N53" s="69"/>
      <c r="O53" s="69"/>
      <c r="P53" s="69"/>
      <c r="Q53" s="69"/>
      <c r="R53" s="69"/>
      <c r="S53" s="95"/>
      <c r="T53" s="112"/>
      <c r="U53" s="113"/>
      <c r="V53" s="103"/>
      <c r="W53" s="104"/>
      <c r="X53" s="104"/>
      <c r="Y53" s="104"/>
    </row>
    <row r="54" s="38" customFormat="1" ht="30" customHeight="1" spans="1:25">
      <c r="A54" s="60"/>
      <c r="B54" s="65"/>
      <c r="C54" s="55" t="s">
        <v>99</v>
      </c>
      <c r="D54" s="77">
        <v>8</v>
      </c>
      <c r="E54" s="55" t="s">
        <v>149</v>
      </c>
      <c r="F54" s="78">
        <v>117</v>
      </c>
      <c r="G54" s="69">
        <v>2</v>
      </c>
      <c r="H54" s="69">
        <v>4</v>
      </c>
      <c r="I54" s="15">
        <f t="shared" si="9"/>
        <v>8</v>
      </c>
      <c r="J54" s="87">
        <f>1.5+(F54/45-2)*0.2</f>
        <v>1.62</v>
      </c>
      <c r="K54" s="88">
        <v>1</v>
      </c>
      <c r="L54" s="89">
        <f t="shared" si="11"/>
        <v>12.96</v>
      </c>
      <c r="M54" s="95"/>
      <c r="N54" s="69"/>
      <c r="O54" s="69"/>
      <c r="P54" s="69"/>
      <c r="Q54" s="69"/>
      <c r="R54" s="69"/>
      <c r="S54" s="95"/>
      <c r="T54" s="112"/>
      <c r="U54" s="113"/>
      <c r="V54" s="103"/>
      <c r="W54" s="104"/>
      <c r="X54" s="104"/>
      <c r="Y54" s="104"/>
    </row>
    <row r="55" s="38" customFormat="1" ht="30" customHeight="1" spans="1:25">
      <c r="A55" s="52">
        <v>2020310557</v>
      </c>
      <c r="B55" s="53" t="s">
        <v>33</v>
      </c>
      <c r="C55" s="55" t="s">
        <v>142</v>
      </c>
      <c r="D55" s="15">
        <v>48</v>
      </c>
      <c r="E55" s="55" t="s">
        <v>150</v>
      </c>
      <c r="F55" s="15">
        <v>81</v>
      </c>
      <c r="G55" s="15">
        <v>4</v>
      </c>
      <c r="H55" s="15">
        <v>12</v>
      </c>
      <c r="I55" s="15">
        <f t="shared" ref="I55:I91" si="12">H55*G55</f>
        <v>48</v>
      </c>
      <c r="J55" s="87">
        <f>1+(F55/45-1)*0.5</f>
        <v>1.4</v>
      </c>
      <c r="K55" s="88">
        <v>1</v>
      </c>
      <c r="L55" s="89">
        <f t="shared" si="11"/>
        <v>67.2</v>
      </c>
      <c r="M55" s="90"/>
      <c r="N55" s="15"/>
      <c r="O55" s="15"/>
      <c r="P55" s="15"/>
      <c r="Q55" s="15"/>
      <c r="R55" s="15"/>
      <c r="S55" s="90"/>
      <c r="T55" s="89"/>
      <c r="U55" s="102">
        <f>L55+L56+L57+L58+L59+L60+L61+L62</f>
        <v>212.195555555555</v>
      </c>
      <c r="V55" s="103"/>
      <c r="W55" s="104"/>
      <c r="X55" s="104"/>
      <c r="Y55" s="104"/>
    </row>
    <row r="56" s="38" customFormat="1" ht="33" customHeight="1" spans="1:25">
      <c r="A56" s="60"/>
      <c r="B56" s="58"/>
      <c r="C56" s="55" t="s">
        <v>142</v>
      </c>
      <c r="D56" s="15">
        <v>48</v>
      </c>
      <c r="E56" s="55" t="s">
        <v>151</v>
      </c>
      <c r="F56" s="15">
        <v>104</v>
      </c>
      <c r="G56" s="15">
        <v>4</v>
      </c>
      <c r="H56" s="15">
        <v>12</v>
      </c>
      <c r="I56" s="15">
        <f t="shared" si="12"/>
        <v>48</v>
      </c>
      <c r="J56" s="87">
        <f>1.5+(F56/45-2)*0.2</f>
        <v>1.56222222222222</v>
      </c>
      <c r="K56" s="88">
        <v>1</v>
      </c>
      <c r="L56" s="89">
        <f t="shared" si="11"/>
        <v>74.9866666666666</v>
      </c>
      <c r="M56" s="90"/>
      <c r="N56" s="15"/>
      <c r="O56" s="15"/>
      <c r="P56" s="15"/>
      <c r="Q56" s="15"/>
      <c r="R56" s="15"/>
      <c r="S56" s="90"/>
      <c r="T56" s="89"/>
      <c r="U56" s="102"/>
      <c r="V56" s="103"/>
      <c r="W56" s="104"/>
      <c r="X56" s="104"/>
      <c r="Y56" s="104"/>
    </row>
    <row r="57" s="38" customFormat="1" ht="30" customHeight="1" spans="1:25">
      <c r="A57" s="60"/>
      <c r="B57" s="65"/>
      <c r="C57" s="55" t="s">
        <v>99</v>
      </c>
      <c r="D57" s="15">
        <v>8</v>
      </c>
      <c r="E57" s="55" t="s">
        <v>152</v>
      </c>
      <c r="F57" s="15">
        <v>106</v>
      </c>
      <c r="G57" s="15">
        <v>2</v>
      </c>
      <c r="H57" s="15">
        <v>4</v>
      </c>
      <c r="I57" s="15">
        <f t="shared" si="12"/>
        <v>8</v>
      </c>
      <c r="J57" s="87">
        <f>1.5+(F57/45-2)*0.2</f>
        <v>1.57111111111111</v>
      </c>
      <c r="K57" s="88">
        <v>1</v>
      </c>
      <c r="L57" s="89">
        <f t="shared" ref="L57:L62" si="13">K57*J57*I57</f>
        <v>12.5688888888889</v>
      </c>
      <c r="M57" s="90"/>
      <c r="N57" s="15"/>
      <c r="O57" s="15"/>
      <c r="P57" s="15"/>
      <c r="Q57" s="15"/>
      <c r="R57" s="15"/>
      <c r="S57" s="90"/>
      <c r="T57" s="89"/>
      <c r="U57" s="102"/>
      <c r="V57" s="103"/>
      <c r="W57" s="104"/>
      <c r="X57" s="104"/>
      <c r="Y57" s="104"/>
    </row>
    <row r="58" s="38" customFormat="1" ht="30" customHeight="1" spans="1:25">
      <c r="A58" s="60"/>
      <c r="B58" s="65"/>
      <c r="C58" s="55" t="s">
        <v>99</v>
      </c>
      <c r="D58" s="15">
        <v>8</v>
      </c>
      <c r="E58" s="55" t="s">
        <v>153</v>
      </c>
      <c r="F58" s="15">
        <v>69</v>
      </c>
      <c r="G58" s="15">
        <v>2</v>
      </c>
      <c r="H58" s="15">
        <v>4</v>
      </c>
      <c r="I58" s="15">
        <f t="shared" si="12"/>
        <v>8</v>
      </c>
      <c r="J58" s="87">
        <f>1+(F58/45-1)*0.5</f>
        <v>1.26666666666667</v>
      </c>
      <c r="K58" s="88">
        <v>1</v>
      </c>
      <c r="L58" s="89">
        <f t="shared" si="13"/>
        <v>10.1333333333334</v>
      </c>
      <c r="M58" s="90"/>
      <c r="N58" s="15"/>
      <c r="O58" s="15"/>
      <c r="P58" s="15"/>
      <c r="Q58" s="15"/>
      <c r="R58" s="15"/>
      <c r="S58" s="90"/>
      <c r="T58" s="89"/>
      <c r="U58" s="102"/>
      <c r="V58" s="103"/>
      <c r="W58" s="104"/>
      <c r="X58" s="104"/>
      <c r="Y58" s="104"/>
    </row>
    <row r="59" s="38" customFormat="1" ht="30" customHeight="1" spans="1:25">
      <c r="A59" s="60"/>
      <c r="B59" s="65"/>
      <c r="C59" s="55" t="s">
        <v>99</v>
      </c>
      <c r="D59" s="15">
        <v>8</v>
      </c>
      <c r="E59" s="55" t="s">
        <v>154</v>
      </c>
      <c r="F59" s="15">
        <v>58</v>
      </c>
      <c r="G59" s="15">
        <v>2</v>
      </c>
      <c r="H59" s="15">
        <v>4</v>
      </c>
      <c r="I59" s="15">
        <f t="shared" si="12"/>
        <v>8</v>
      </c>
      <c r="J59" s="87">
        <f>1+(F59/45-1)*0.5</f>
        <v>1.14444444444444</v>
      </c>
      <c r="K59" s="88">
        <v>1.2</v>
      </c>
      <c r="L59" s="89">
        <f t="shared" si="13"/>
        <v>10.9866666666666</v>
      </c>
      <c r="M59" s="90"/>
      <c r="N59" s="15"/>
      <c r="O59" s="15"/>
      <c r="P59" s="15"/>
      <c r="Q59" s="15"/>
      <c r="R59" s="15"/>
      <c r="S59" s="90"/>
      <c r="T59" s="89"/>
      <c r="U59" s="102"/>
      <c r="V59" s="103"/>
      <c r="W59" s="104"/>
      <c r="X59" s="104"/>
      <c r="Y59" s="104"/>
    </row>
    <row r="60" s="38" customFormat="1" ht="30" customHeight="1" spans="1:25">
      <c r="A60" s="60"/>
      <c r="B60" s="65"/>
      <c r="C60" s="55" t="s">
        <v>99</v>
      </c>
      <c r="D60" s="15">
        <v>8</v>
      </c>
      <c r="E60" s="55" t="s">
        <v>155</v>
      </c>
      <c r="F60" s="15">
        <v>88</v>
      </c>
      <c r="G60" s="15">
        <v>2</v>
      </c>
      <c r="H60" s="15">
        <v>4</v>
      </c>
      <c r="I60" s="15">
        <f t="shared" si="12"/>
        <v>8</v>
      </c>
      <c r="J60" s="87">
        <f>1+(F60/45-1)*0.5</f>
        <v>1.47777777777778</v>
      </c>
      <c r="K60" s="88">
        <v>1</v>
      </c>
      <c r="L60" s="89">
        <f t="shared" si="13"/>
        <v>11.8222222222222</v>
      </c>
      <c r="M60" s="90"/>
      <c r="N60" s="15"/>
      <c r="O60" s="15"/>
      <c r="P60" s="15"/>
      <c r="Q60" s="15"/>
      <c r="R60" s="15"/>
      <c r="S60" s="90"/>
      <c r="T60" s="89"/>
      <c r="U60" s="102"/>
      <c r="V60" s="103"/>
      <c r="W60" s="104"/>
      <c r="X60" s="104"/>
      <c r="Y60" s="104"/>
    </row>
    <row r="61" s="38" customFormat="1" ht="32" customHeight="1" spans="1:25">
      <c r="A61" s="60"/>
      <c r="B61" s="65"/>
      <c r="C61" s="55" t="s">
        <v>99</v>
      </c>
      <c r="D61" s="15">
        <v>8</v>
      </c>
      <c r="E61" s="55" t="s">
        <v>156</v>
      </c>
      <c r="F61" s="15">
        <v>66</v>
      </c>
      <c r="G61" s="15">
        <v>2</v>
      </c>
      <c r="H61" s="15">
        <v>4</v>
      </c>
      <c r="I61" s="15">
        <f t="shared" si="12"/>
        <v>8</v>
      </c>
      <c r="J61" s="87">
        <f>1+(F61/45-1)*0.5</f>
        <v>1.23333333333333</v>
      </c>
      <c r="K61" s="88">
        <v>1</v>
      </c>
      <c r="L61" s="89">
        <f t="shared" si="13"/>
        <v>9.86666666666664</v>
      </c>
      <c r="M61" s="90"/>
      <c r="N61" s="15"/>
      <c r="O61" s="15"/>
      <c r="P61" s="15"/>
      <c r="Q61" s="15"/>
      <c r="R61" s="15"/>
      <c r="S61" s="90"/>
      <c r="T61" s="89"/>
      <c r="U61" s="102"/>
      <c r="V61" s="103"/>
      <c r="W61" s="104"/>
      <c r="X61" s="104"/>
      <c r="Y61" s="104"/>
    </row>
    <row r="62" s="38" customFormat="1" ht="29" customHeight="1" spans="1:25">
      <c r="A62" s="60"/>
      <c r="B62" s="66"/>
      <c r="C62" s="55" t="s">
        <v>99</v>
      </c>
      <c r="D62" s="15">
        <v>8</v>
      </c>
      <c r="E62" s="55" t="s">
        <v>157</v>
      </c>
      <c r="F62" s="15">
        <v>164</v>
      </c>
      <c r="G62" s="15">
        <v>2</v>
      </c>
      <c r="H62" s="15">
        <v>4</v>
      </c>
      <c r="I62" s="15">
        <f t="shared" si="12"/>
        <v>8</v>
      </c>
      <c r="J62" s="87">
        <f>1.5+(F62/45-2)*0.2</f>
        <v>1.82888888888889</v>
      </c>
      <c r="K62" s="88">
        <v>1</v>
      </c>
      <c r="L62" s="89">
        <f t="shared" si="13"/>
        <v>14.6311111111111</v>
      </c>
      <c r="M62" s="90"/>
      <c r="N62" s="15"/>
      <c r="O62" s="15"/>
      <c r="P62" s="15"/>
      <c r="Q62" s="15"/>
      <c r="R62" s="15"/>
      <c r="S62" s="90"/>
      <c r="T62" s="89"/>
      <c r="U62" s="102"/>
      <c r="V62" s="103"/>
      <c r="W62" s="104"/>
      <c r="X62" s="104"/>
      <c r="Y62" s="104"/>
    </row>
    <row r="63" s="38" customFormat="1" ht="30" customHeight="1" spans="1:25">
      <c r="A63" s="52">
        <v>2021230601</v>
      </c>
      <c r="B63" s="53" t="s">
        <v>34</v>
      </c>
      <c r="C63" s="55" t="s">
        <v>142</v>
      </c>
      <c r="D63" s="15">
        <v>48</v>
      </c>
      <c r="E63" s="55" t="s">
        <v>158</v>
      </c>
      <c r="F63" s="15">
        <v>84</v>
      </c>
      <c r="G63" s="15">
        <v>4</v>
      </c>
      <c r="H63" s="15">
        <v>12</v>
      </c>
      <c r="I63" s="15">
        <f t="shared" si="12"/>
        <v>48</v>
      </c>
      <c r="J63" s="87">
        <f>1+(F63/45-1)*0.5</f>
        <v>1.43333333333333</v>
      </c>
      <c r="K63" s="88">
        <v>1</v>
      </c>
      <c r="L63" s="89">
        <f t="shared" ref="L63:L68" si="14">K63*J63*I63</f>
        <v>68.7999999999998</v>
      </c>
      <c r="M63" s="90"/>
      <c r="N63" s="15"/>
      <c r="O63" s="15"/>
      <c r="P63" s="15"/>
      <c r="Q63" s="15"/>
      <c r="R63" s="15"/>
      <c r="S63" s="90"/>
      <c r="T63" s="89"/>
      <c r="U63" s="102">
        <f>L63+L64+L65+L66+L67+L68</f>
        <v>179.893333333333</v>
      </c>
      <c r="V63" s="103"/>
      <c r="W63" s="104"/>
      <c r="X63" s="104"/>
      <c r="Y63" s="104"/>
    </row>
    <row r="64" s="38" customFormat="1" ht="30" customHeight="1" spans="1:25">
      <c r="A64" s="60"/>
      <c r="B64" s="60"/>
      <c r="C64" s="55" t="s">
        <v>142</v>
      </c>
      <c r="D64" s="15">
        <v>48</v>
      </c>
      <c r="E64" s="55" t="s">
        <v>159</v>
      </c>
      <c r="F64" s="15">
        <v>68</v>
      </c>
      <c r="G64" s="15">
        <v>4</v>
      </c>
      <c r="H64" s="15">
        <v>12</v>
      </c>
      <c r="I64" s="15">
        <f t="shared" si="12"/>
        <v>48</v>
      </c>
      <c r="J64" s="87">
        <f>1+(F64/45-1)*0.5</f>
        <v>1.25555555555556</v>
      </c>
      <c r="K64" s="88">
        <v>1</v>
      </c>
      <c r="L64" s="89">
        <f t="shared" si="14"/>
        <v>60.2666666666669</v>
      </c>
      <c r="M64" s="90"/>
      <c r="N64" s="15"/>
      <c r="O64" s="15"/>
      <c r="P64" s="15"/>
      <c r="Q64" s="15"/>
      <c r="R64" s="15"/>
      <c r="S64" s="90"/>
      <c r="T64" s="89"/>
      <c r="U64" s="102"/>
      <c r="V64" s="103"/>
      <c r="W64" s="104"/>
      <c r="X64" s="104"/>
      <c r="Y64" s="104"/>
    </row>
    <row r="65" s="38" customFormat="1" ht="30" customHeight="1" spans="1:25">
      <c r="A65" s="60"/>
      <c r="B65" s="60"/>
      <c r="C65" s="55" t="s">
        <v>99</v>
      </c>
      <c r="D65" s="15">
        <v>8</v>
      </c>
      <c r="E65" s="55" t="s">
        <v>160</v>
      </c>
      <c r="F65" s="15">
        <v>81</v>
      </c>
      <c r="G65" s="15">
        <v>2</v>
      </c>
      <c r="H65" s="15">
        <v>4</v>
      </c>
      <c r="I65" s="15">
        <f t="shared" si="12"/>
        <v>8</v>
      </c>
      <c r="J65" s="87">
        <f>1.5+(F65/45-2)*0.2</f>
        <v>1.46</v>
      </c>
      <c r="K65" s="88">
        <v>1</v>
      </c>
      <c r="L65" s="89">
        <f t="shared" si="14"/>
        <v>11.68</v>
      </c>
      <c r="M65" s="90"/>
      <c r="N65" s="15"/>
      <c r="O65" s="15"/>
      <c r="P65" s="15"/>
      <c r="Q65" s="15"/>
      <c r="R65" s="15"/>
      <c r="S65" s="90"/>
      <c r="T65" s="89"/>
      <c r="U65" s="102"/>
      <c r="V65" s="103"/>
      <c r="W65" s="104"/>
      <c r="X65" s="104"/>
      <c r="Y65" s="104"/>
    </row>
    <row r="66" s="38" customFormat="1" ht="30" customHeight="1" spans="1:25">
      <c r="A66" s="60"/>
      <c r="B66" s="60"/>
      <c r="C66" s="55" t="s">
        <v>99</v>
      </c>
      <c r="D66" s="15">
        <v>8</v>
      </c>
      <c r="E66" s="55" t="s">
        <v>161</v>
      </c>
      <c r="F66" s="15">
        <v>85</v>
      </c>
      <c r="G66" s="15">
        <v>2</v>
      </c>
      <c r="H66" s="15">
        <v>4</v>
      </c>
      <c r="I66" s="15">
        <f t="shared" si="12"/>
        <v>8</v>
      </c>
      <c r="J66" s="87">
        <f>1+(F66/45-1)*0.5</f>
        <v>1.44444444444444</v>
      </c>
      <c r="K66" s="88">
        <v>1</v>
      </c>
      <c r="L66" s="89">
        <f t="shared" si="14"/>
        <v>11.5555555555555</v>
      </c>
      <c r="M66" s="90"/>
      <c r="N66" s="15"/>
      <c r="O66" s="15"/>
      <c r="P66" s="15"/>
      <c r="Q66" s="15"/>
      <c r="R66" s="15"/>
      <c r="S66" s="90"/>
      <c r="T66" s="89"/>
      <c r="U66" s="102"/>
      <c r="V66" s="103"/>
      <c r="W66" s="104"/>
      <c r="X66" s="104"/>
      <c r="Y66" s="104"/>
    </row>
    <row r="67" s="38" customFormat="1" ht="30" customHeight="1" spans="1:25">
      <c r="A67" s="60"/>
      <c r="B67" s="60"/>
      <c r="C67" s="55" t="s">
        <v>99</v>
      </c>
      <c r="D67" s="15">
        <v>8</v>
      </c>
      <c r="E67" s="55" t="s">
        <v>162</v>
      </c>
      <c r="F67" s="15">
        <v>196</v>
      </c>
      <c r="G67" s="15">
        <v>2</v>
      </c>
      <c r="H67" s="15">
        <v>4</v>
      </c>
      <c r="I67" s="15">
        <f t="shared" si="12"/>
        <v>8</v>
      </c>
      <c r="J67" s="87">
        <f>1.5+(F67/45-2)*0.2</f>
        <v>1.97111111111111</v>
      </c>
      <c r="K67" s="88">
        <v>1</v>
      </c>
      <c r="L67" s="89">
        <f t="shared" si="14"/>
        <v>15.7688888888889</v>
      </c>
      <c r="M67" s="90"/>
      <c r="N67" s="15"/>
      <c r="O67" s="15"/>
      <c r="P67" s="15"/>
      <c r="Q67" s="15"/>
      <c r="R67" s="15"/>
      <c r="S67" s="90"/>
      <c r="T67" s="89"/>
      <c r="U67" s="102"/>
      <c r="V67" s="103"/>
      <c r="W67" s="104"/>
      <c r="X67" s="104"/>
      <c r="Y67" s="104"/>
    </row>
    <row r="68" s="38" customFormat="1" ht="30" customHeight="1" spans="1:25">
      <c r="A68" s="67"/>
      <c r="B68" s="67"/>
      <c r="C68" s="55" t="s">
        <v>99</v>
      </c>
      <c r="D68" s="15">
        <v>8</v>
      </c>
      <c r="E68" s="55" t="s">
        <v>163</v>
      </c>
      <c r="F68" s="15">
        <v>88</v>
      </c>
      <c r="G68" s="15">
        <v>2</v>
      </c>
      <c r="H68" s="15">
        <v>4</v>
      </c>
      <c r="I68" s="15">
        <f t="shared" si="12"/>
        <v>8</v>
      </c>
      <c r="J68" s="87">
        <f>1+(F68/45-1)*0.5</f>
        <v>1.47777777777778</v>
      </c>
      <c r="K68" s="88">
        <v>1</v>
      </c>
      <c r="L68" s="89">
        <f t="shared" si="14"/>
        <v>11.8222222222222</v>
      </c>
      <c r="M68" s="90"/>
      <c r="N68" s="15"/>
      <c r="O68" s="15"/>
      <c r="P68" s="15"/>
      <c r="Q68" s="15"/>
      <c r="R68" s="15"/>
      <c r="S68" s="90"/>
      <c r="T68" s="89"/>
      <c r="U68" s="102"/>
      <c r="V68" s="103"/>
      <c r="W68" s="104"/>
      <c r="X68" s="104"/>
      <c r="Y68" s="104"/>
    </row>
    <row r="69" s="38" customFormat="1" ht="30" customHeight="1" spans="1:25">
      <c r="A69" s="52">
        <v>2021230602</v>
      </c>
      <c r="B69" s="53" t="s">
        <v>35</v>
      </c>
      <c r="C69" s="55" t="s">
        <v>102</v>
      </c>
      <c r="D69" s="15">
        <v>48</v>
      </c>
      <c r="E69" s="55" t="s">
        <v>164</v>
      </c>
      <c r="F69" s="15">
        <v>83</v>
      </c>
      <c r="G69" s="15">
        <v>4</v>
      </c>
      <c r="H69" s="15">
        <v>12</v>
      </c>
      <c r="I69" s="15">
        <f t="shared" si="12"/>
        <v>48</v>
      </c>
      <c r="J69" s="87">
        <f>1+(F69/45-1)*0.5</f>
        <v>1.42222222222222</v>
      </c>
      <c r="K69" s="88">
        <v>1</v>
      </c>
      <c r="L69" s="89">
        <f t="shared" ref="L69:L77" si="15">K69*J69*I69</f>
        <v>68.2666666666666</v>
      </c>
      <c r="M69" s="90"/>
      <c r="N69" s="15"/>
      <c r="O69" s="15"/>
      <c r="P69" s="15"/>
      <c r="Q69" s="15"/>
      <c r="R69" s="15"/>
      <c r="S69" s="90"/>
      <c r="T69" s="89"/>
      <c r="U69" s="102">
        <f>L69+L70+L71+L72+L73+L74+L75</f>
        <v>200</v>
      </c>
      <c r="V69" s="103"/>
      <c r="W69" s="104"/>
      <c r="X69" s="104"/>
      <c r="Y69" s="104"/>
    </row>
    <row r="70" s="38" customFormat="1" ht="30" customHeight="1" spans="1:25">
      <c r="A70" s="60"/>
      <c r="B70" s="60"/>
      <c r="C70" s="55" t="s">
        <v>102</v>
      </c>
      <c r="D70" s="15">
        <v>48</v>
      </c>
      <c r="E70" s="55" t="s">
        <v>117</v>
      </c>
      <c r="F70" s="15">
        <v>98</v>
      </c>
      <c r="G70" s="15">
        <v>4</v>
      </c>
      <c r="H70" s="15">
        <v>12</v>
      </c>
      <c r="I70" s="15">
        <f t="shared" si="12"/>
        <v>48</v>
      </c>
      <c r="J70" s="87">
        <f>1.5+(F70/45-2)*0.2</f>
        <v>1.53555555555556</v>
      </c>
      <c r="K70" s="88">
        <v>1</v>
      </c>
      <c r="L70" s="89">
        <f t="shared" si="15"/>
        <v>73.7066666666669</v>
      </c>
      <c r="M70" s="90"/>
      <c r="N70" s="15"/>
      <c r="O70" s="15"/>
      <c r="P70" s="15"/>
      <c r="Q70" s="15"/>
      <c r="R70" s="15"/>
      <c r="S70" s="90"/>
      <c r="T70" s="89"/>
      <c r="U70" s="102"/>
      <c r="V70" s="103"/>
      <c r="W70" s="104"/>
      <c r="X70" s="104"/>
      <c r="Y70" s="104"/>
    </row>
    <row r="71" s="38" customFormat="1" ht="30" customHeight="1" spans="1:25">
      <c r="A71" s="60"/>
      <c r="B71" s="60"/>
      <c r="C71" s="55" t="s">
        <v>99</v>
      </c>
      <c r="D71" s="15">
        <v>8</v>
      </c>
      <c r="E71" s="55" t="s">
        <v>159</v>
      </c>
      <c r="F71" s="15">
        <v>68</v>
      </c>
      <c r="G71" s="15">
        <v>2</v>
      </c>
      <c r="H71" s="15">
        <v>4</v>
      </c>
      <c r="I71" s="15">
        <f t="shared" si="12"/>
        <v>8</v>
      </c>
      <c r="J71" s="87">
        <f t="shared" ref="J69:J77" si="16">1+(F71/45-1)*0.5</f>
        <v>1.25555555555556</v>
      </c>
      <c r="K71" s="88">
        <v>1</v>
      </c>
      <c r="L71" s="89">
        <f t="shared" si="15"/>
        <v>10.0444444444445</v>
      </c>
      <c r="M71" s="90"/>
      <c r="N71" s="15"/>
      <c r="O71" s="15"/>
      <c r="P71" s="15"/>
      <c r="Q71" s="15"/>
      <c r="R71" s="15"/>
      <c r="S71" s="90"/>
      <c r="T71" s="89"/>
      <c r="U71" s="102"/>
      <c r="V71" s="103"/>
      <c r="W71" s="104"/>
      <c r="X71" s="104"/>
      <c r="Y71" s="104"/>
    </row>
    <row r="72" s="38" customFormat="1" ht="30" customHeight="1" spans="1:25">
      <c r="A72" s="60"/>
      <c r="B72" s="60"/>
      <c r="C72" s="55" t="s">
        <v>99</v>
      </c>
      <c r="D72" s="15">
        <v>8</v>
      </c>
      <c r="E72" s="55" t="s">
        <v>165</v>
      </c>
      <c r="F72" s="15">
        <v>177</v>
      </c>
      <c r="G72" s="15">
        <v>2</v>
      </c>
      <c r="H72" s="15">
        <v>4</v>
      </c>
      <c r="I72" s="15">
        <f t="shared" si="12"/>
        <v>8</v>
      </c>
      <c r="J72" s="87">
        <f>1.5+(F72/45-2)*0.2</f>
        <v>1.88666666666667</v>
      </c>
      <c r="K72" s="88">
        <v>1</v>
      </c>
      <c r="L72" s="89">
        <f t="shared" si="15"/>
        <v>15.0933333333334</v>
      </c>
      <c r="M72" s="90"/>
      <c r="N72" s="15"/>
      <c r="O72" s="15"/>
      <c r="P72" s="15"/>
      <c r="Q72" s="15"/>
      <c r="R72" s="15"/>
      <c r="S72" s="90"/>
      <c r="T72" s="89"/>
      <c r="U72" s="102"/>
      <c r="V72" s="103"/>
      <c r="W72" s="104"/>
      <c r="X72" s="104"/>
      <c r="Y72" s="104"/>
    </row>
    <row r="73" s="38" customFormat="1" ht="30" customHeight="1" spans="1:25">
      <c r="A73" s="60"/>
      <c r="B73" s="60"/>
      <c r="C73" s="55" t="s">
        <v>99</v>
      </c>
      <c r="D73" s="15">
        <v>8</v>
      </c>
      <c r="E73" s="55" t="s">
        <v>166</v>
      </c>
      <c r="F73" s="15">
        <v>87</v>
      </c>
      <c r="G73" s="15">
        <v>2</v>
      </c>
      <c r="H73" s="15">
        <v>4</v>
      </c>
      <c r="I73" s="15">
        <f t="shared" si="12"/>
        <v>8</v>
      </c>
      <c r="J73" s="87">
        <f t="shared" si="16"/>
        <v>1.46666666666667</v>
      </c>
      <c r="K73" s="88">
        <v>1</v>
      </c>
      <c r="L73" s="89">
        <f t="shared" si="15"/>
        <v>11.7333333333334</v>
      </c>
      <c r="M73" s="90"/>
      <c r="N73" s="15"/>
      <c r="O73" s="15"/>
      <c r="P73" s="15"/>
      <c r="Q73" s="15"/>
      <c r="R73" s="15"/>
      <c r="S73" s="90"/>
      <c r="T73" s="89"/>
      <c r="U73" s="102"/>
      <c r="V73" s="103"/>
      <c r="W73" s="104"/>
      <c r="X73" s="104"/>
      <c r="Y73" s="104"/>
    </row>
    <row r="74" s="38" customFormat="1" ht="30" customHeight="1" spans="1:25">
      <c r="A74" s="60"/>
      <c r="B74" s="60"/>
      <c r="C74" s="55" t="s">
        <v>99</v>
      </c>
      <c r="D74" s="15">
        <v>8</v>
      </c>
      <c r="E74" s="55" t="s">
        <v>167</v>
      </c>
      <c r="F74" s="15">
        <v>65</v>
      </c>
      <c r="G74" s="15">
        <v>2</v>
      </c>
      <c r="H74" s="15">
        <v>4</v>
      </c>
      <c r="I74" s="15">
        <f t="shared" si="12"/>
        <v>8</v>
      </c>
      <c r="J74" s="87">
        <f t="shared" si="16"/>
        <v>1.22222222222222</v>
      </c>
      <c r="K74" s="88">
        <v>1</v>
      </c>
      <c r="L74" s="89">
        <f t="shared" si="15"/>
        <v>9.77777777777776</v>
      </c>
      <c r="M74" s="90"/>
      <c r="N74" s="15"/>
      <c r="O74" s="15"/>
      <c r="P74" s="15"/>
      <c r="Q74" s="15"/>
      <c r="R74" s="15"/>
      <c r="S74" s="90"/>
      <c r="T74" s="89"/>
      <c r="U74" s="102"/>
      <c r="V74" s="103"/>
      <c r="W74" s="104"/>
      <c r="X74" s="104"/>
      <c r="Y74" s="104"/>
    </row>
    <row r="75" s="38" customFormat="1" ht="30" customHeight="1" spans="1:25">
      <c r="A75" s="60"/>
      <c r="B75" s="60"/>
      <c r="C75" s="55" t="s">
        <v>99</v>
      </c>
      <c r="D75" s="15">
        <v>8</v>
      </c>
      <c r="E75" s="55" t="s">
        <v>168</v>
      </c>
      <c r="F75" s="15">
        <v>83</v>
      </c>
      <c r="G75" s="15">
        <v>2</v>
      </c>
      <c r="H75" s="15">
        <v>4</v>
      </c>
      <c r="I75" s="15">
        <f t="shared" si="12"/>
        <v>8</v>
      </c>
      <c r="J75" s="87">
        <f t="shared" si="16"/>
        <v>1.42222222222222</v>
      </c>
      <c r="K75" s="88">
        <v>1</v>
      </c>
      <c r="L75" s="89">
        <f t="shared" si="15"/>
        <v>11.3777777777778</v>
      </c>
      <c r="M75" s="90"/>
      <c r="N75" s="15"/>
      <c r="O75" s="15"/>
      <c r="P75" s="15"/>
      <c r="Q75" s="15"/>
      <c r="R75" s="15"/>
      <c r="S75" s="90"/>
      <c r="T75" s="89"/>
      <c r="U75" s="102"/>
      <c r="V75" s="103"/>
      <c r="W75" s="104"/>
      <c r="X75" s="104"/>
      <c r="Y75" s="104"/>
    </row>
    <row r="76" s="38" customFormat="1" ht="30" customHeight="1" spans="1:25">
      <c r="A76" s="52">
        <v>2022230619</v>
      </c>
      <c r="B76" s="53" t="s">
        <v>36</v>
      </c>
      <c r="C76" s="55" t="s">
        <v>142</v>
      </c>
      <c r="D76" s="15">
        <v>48</v>
      </c>
      <c r="E76" s="55" t="s">
        <v>169</v>
      </c>
      <c r="F76" s="15">
        <v>91</v>
      </c>
      <c r="G76" s="15">
        <v>4</v>
      </c>
      <c r="H76" s="15">
        <v>12</v>
      </c>
      <c r="I76" s="15">
        <f t="shared" si="12"/>
        <v>48</v>
      </c>
      <c r="J76" s="87">
        <f>1.5+(F76/45-2)*0.2</f>
        <v>1.50444444444444</v>
      </c>
      <c r="K76" s="88">
        <v>1</v>
      </c>
      <c r="L76" s="89">
        <f t="shared" si="15"/>
        <v>72.2133333333331</v>
      </c>
      <c r="M76" s="90"/>
      <c r="N76" s="15"/>
      <c r="O76" s="15"/>
      <c r="P76" s="15"/>
      <c r="Q76" s="15"/>
      <c r="R76" s="15"/>
      <c r="S76" s="90"/>
      <c r="T76" s="89"/>
      <c r="U76" s="102">
        <f>L76+L77+L78+L79+L80+L81+L82+L83</f>
        <v>215.84</v>
      </c>
      <c r="V76" s="103"/>
      <c r="W76" s="104"/>
      <c r="X76" s="104"/>
      <c r="Y76" s="104"/>
    </row>
    <row r="77" s="38" customFormat="1" ht="29" customHeight="1" spans="1:25">
      <c r="A77" s="65"/>
      <c r="B77" s="65"/>
      <c r="C77" s="55" t="s">
        <v>142</v>
      </c>
      <c r="D77" s="15">
        <v>48</v>
      </c>
      <c r="E77" s="55" t="s">
        <v>170</v>
      </c>
      <c r="F77" s="15">
        <v>96</v>
      </c>
      <c r="G77" s="15">
        <v>4</v>
      </c>
      <c r="H77" s="15">
        <v>12</v>
      </c>
      <c r="I77" s="15">
        <f t="shared" si="12"/>
        <v>48</v>
      </c>
      <c r="J77" s="87">
        <f>1.5+(F77/45-2)*0.2</f>
        <v>1.52666666666667</v>
      </c>
      <c r="K77" s="88">
        <v>1</v>
      </c>
      <c r="L77" s="89">
        <f t="shared" si="15"/>
        <v>73.2800000000002</v>
      </c>
      <c r="M77" s="90"/>
      <c r="N77" s="15"/>
      <c r="O77" s="15"/>
      <c r="P77" s="15"/>
      <c r="Q77" s="15"/>
      <c r="R77" s="15"/>
      <c r="S77" s="90"/>
      <c r="T77" s="89"/>
      <c r="U77" s="102"/>
      <c r="V77" s="103"/>
      <c r="W77" s="104"/>
      <c r="X77" s="104"/>
      <c r="Y77" s="104"/>
    </row>
    <row r="78" s="38" customFormat="1" ht="30" customHeight="1" spans="1:25">
      <c r="A78" s="65"/>
      <c r="B78" s="65"/>
      <c r="C78" s="55" t="s">
        <v>99</v>
      </c>
      <c r="D78" s="15">
        <v>8</v>
      </c>
      <c r="E78" s="55" t="s">
        <v>171</v>
      </c>
      <c r="F78" s="15">
        <v>78</v>
      </c>
      <c r="G78" s="15">
        <v>2</v>
      </c>
      <c r="H78" s="15">
        <v>4</v>
      </c>
      <c r="I78" s="15">
        <f t="shared" si="12"/>
        <v>8</v>
      </c>
      <c r="J78" s="87">
        <f>1+(F78/45-1)*0.5</f>
        <v>1.36666666666667</v>
      </c>
      <c r="K78" s="88">
        <v>1</v>
      </c>
      <c r="L78" s="89">
        <f t="shared" ref="L78:L85" si="17">K78*J78*I78</f>
        <v>10.9333333333334</v>
      </c>
      <c r="M78" s="90"/>
      <c r="N78" s="15"/>
      <c r="O78" s="15"/>
      <c r="P78" s="15"/>
      <c r="Q78" s="15"/>
      <c r="R78" s="15"/>
      <c r="S78" s="90"/>
      <c r="T78" s="89"/>
      <c r="U78" s="102"/>
      <c r="V78" s="103"/>
      <c r="W78" s="104"/>
      <c r="X78" s="104"/>
      <c r="Y78" s="104"/>
    </row>
    <row r="79" s="38" customFormat="1" ht="33" customHeight="1" spans="1:25">
      <c r="A79" s="65"/>
      <c r="B79" s="65"/>
      <c r="C79" s="55" t="s">
        <v>99</v>
      </c>
      <c r="D79" s="15">
        <v>8</v>
      </c>
      <c r="E79" s="55" t="s">
        <v>172</v>
      </c>
      <c r="F79" s="15">
        <v>85</v>
      </c>
      <c r="G79" s="15">
        <v>2</v>
      </c>
      <c r="H79" s="15">
        <v>4</v>
      </c>
      <c r="I79" s="15">
        <f t="shared" si="12"/>
        <v>8</v>
      </c>
      <c r="J79" s="87">
        <f>1+(F79/45-1)*0.5</f>
        <v>1.44444444444444</v>
      </c>
      <c r="K79" s="88">
        <v>1</v>
      </c>
      <c r="L79" s="89">
        <f t="shared" si="17"/>
        <v>11.5555555555555</v>
      </c>
      <c r="M79" s="90"/>
      <c r="N79" s="15"/>
      <c r="O79" s="15"/>
      <c r="P79" s="15"/>
      <c r="Q79" s="15"/>
      <c r="R79" s="15"/>
      <c r="S79" s="90"/>
      <c r="T79" s="89"/>
      <c r="U79" s="102"/>
      <c r="V79" s="103"/>
      <c r="W79" s="104"/>
      <c r="X79" s="104"/>
      <c r="Y79" s="104"/>
    </row>
    <row r="80" s="38" customFormat="1" ht="30" customHeight="1" spans="1:25">
      <c r="A80" s="65"/>
      <c r="B80" s="65"/>
      <c r="C80" s="55" t="s">
        <v>99</v>
      </c>
      <c r="D80" s="15">
        <v>8</v>
      </c>
      <c r="E80" s="55" t="s">
        <v>173</v>
      </c>
      <c r="F80" s="15">
        <v>70</v>
      </c>
      <c r="G80" s="15">
        <v>2</v>
      </c>
      <c r="H80" s="15">
        <v>4</v>
      </c>
      <c r="I80" s="15">
        <f t="shared" si="12"/>
        <v>8</v>
      </c>
      <c r="J80" s="87">
        <f>1+(F80/45-1)*0.5</f>
        <v>1.27777777777778</v>
      </c>
      <c r="K80" s="88">
        <v>1</v>
      </c>
      <c r="L80" s="89">
        <f t="shared" si="17"/>
        <v>10.2222222222222</v>
      </c>
      <c r="M80" s="90"/>
      <c r="N80" s="15"/>
      <c r="O80" s="15"/>
      <c r="P80" s="15"/>
      <c r="Q80" s="15"/>
      <c r="R80" s="15"/>
      <c r="S80" s="90"/>
      <c r="T80" s="89"/>
      <c r="U80" s="102"/>
      <c r="V80" s="103"/>
      <c r="W80" s="104"/>
      <c r="X80" s="104"/>
      <c r="Y80" s="104"/>
    </row>
    <row r="81" s="38" customFormat="1" ht="30" customHeight="1" spans="1:25">
      <c r="A81" s="65"/>
      <c r="B81" s="65"/>
      <c r="C81" s="55" t="s">
        <v>99</v>
      </c>
      <c r="D81" s="15">
        <v>8</v>
      </c>
      <c r="E81" s="55" t="s">
        <v>174</v>
      </c>
      <c r="F81" s="15">
        <v>74</v>
      </c>
      <c r="G81" s="15">
        <v>2</v>
      </c>
      <c r="H81" s="15">
        <v>4</v>
      </c>
      <c r="I81" s="15">
        <f t="shared" si="12"/>
        <v>8</v>
      </c>
      <c r="J81" s="87">
        <f>1+(F81/45-1)*0.5</f>
        <v>1.32222222222222</v>
      </c>
      <c r="K81" s="88">
        <v>1</v>
      </c>
      <c r="L81" s="89">
        <f t="shared" si="17"/>
        <v>10.5777777777778</v>
      </c>
      <c r="M81" s="90"/>
      <c r="N81" s="15"/>
      <c r="O81" s="15"/>
      <c r="P81" s="15"/>
      <c r="Q81" s="15"/>
      <c r="R81" s="15"/>
      <c r="S81" s="90"/>
      <c r="T81" s="89"/>
      <c r="U81" s="102"/>
      <c r="V81" s="103"/>
      <c r="W81" s="104"/>
      <c r="X81" s="104"/>
      <c r="Y81" s="104"/>
    </row>
    <row r="82" s="38" customFormat="1" ht="33" customHeight="1" spans="1:25">
      <c r="A82" s="65"/>
      <c r="B82" s="65"/>
      <c r="C82" s="55" t="s">
        <v>99</v>
      </c>
      <c r="D82" s="15">
        <v>8</v>
      </c>
      <c r="E82" s="55" t="s">
        <v>175</v>
      </c>
      <c r="F82" s="15">
        <v>96</v>
      </c>
      <c r="G82" s="15">
        <v>2</v>
      </c>
      <c r="H82" s="15">
        <v>4</v>
      </c>
      <c r="I82" s="15">
        <f t="shared" si="12"/>
        <v>8</v>
      </c>
      <c r="J82" s="87">
        <f>1.5+(F82/45-2)*0.2</f>
        <v>1.52666666666667</v>
      </c>
      <c r="K82" s="88">
        <v>1</v>
      </c>
      <c r="L82" s="89">
        <f t="shared" si="17"/>
        <v>12.2133333333334</v>
      </c>
      <c r="M82" s="90"/>
      <c r="N82" s="15"/>
      <c r="O82" s="15"/>
      <c r="P82" s="15"/>
      <c r="Q82" s="15"/>
      <c r="R82" s="15"/>
      <c r="S82" s="90"/>
      <c r="T82" s="89"/>
      <c r="U82" s="102"/>
      <c r="V82" s="103"/>
      <c r="W82" s="104"/>
      <c r="X82" s="104"/>
      <c r="Y82" s="104"/>
    </row>
    <row r="83" s="38" customFormat="1" ht="33" customHeight="1" spans="1:25">
      <c r="A83" s="65"/>
      <c r="B83" s="65"/>
      <c r="C83" s="55" t="s">
        <v>99</v>
      </c>
      <c r="D83" s="15">
        <v>8</v>
      </c>
      <c r="E83" s="55" t="s">
        <v>176</v>
      </c>
      <c r="F83" s="15">
        <v>170</v>
      </c>
      <c r="G83" s="15">
        <v>2</v>
      </c>
      <c r="H83" s="15">
        <v>4</v>
      </c>
      <c r="I83" s="15">
        <f t="shared" si="12"/>
        <v>8</v>
      </c>
      <c r="J83" s="87">
        <f>1.5+(F83/45-2)*0.2</f>
        <v>1.85555555555556</v>
      </c>
      <c r="K83" s="88">
        <v>1</v>
      </c>
      <c r="L83" s="89">
        <f t="shared" si="17"/>
        <v>14.8444444444445</v>
      </c>
      <c r="M83" s="90"/>
      <c r="N83" s="15"/>
      <c r="O83" s="15"/>
      <c r="P83" s="15"/>
      <c r="Q83" s="15"/>
      <c r="R83" s="15"/>
      <c r="S83" s="90"/>
      <c r="T83" s="89"/>
      <c r="U83" s="102"/>
      <c r="V83" s="103"/>
      <c r="W83" s="104"/>
      <c r="X83" s="104"/>
      <c r="Y83" s="104"/>
    </row>
    <row r="84" s="38" customFormat="1" ht="30" customHeight="1" spans="1:25">
      <c r="A84" s="52">
        <v>2022230620</v>
      </c>
      <c r="B84" s="69" t="s">
        <v>37</v>
      </c>
      <c r="C84" s="55" t="s">
        <v>102</v>
      </c>
      <c r="D84" s="15">
        <v>48</v>
      </c>
      <c r="E84" s="55" t="s">
        <v>177</v>
      </c>
      <c r="F84" s="15">
        <v>90</v>
      </c>
      <c r="G84" s="15">
        <v>4</v>
      </c>
      <c r="H84" s="15">
        <v>12</v>
      </c>
      <c r="I84" s="15">
        <f t="shared" si="12"/>
        <v>48</v>
      </c>
      <c r="J84" s="87">
        <f>1+(F84/45-1)*0.5</f>
        <v>1.5</v>
      </c>
      <c r="K84" s="88">
        <v>1</v>
      </c>
      <c r="L84" s="89">
        <f t="shared" ref="L84:L90" si="18">K84*J84*I84</f>
        <v>72</v>
      </c>
      <c r="M84" s="90"/>
      <c r="N84" s="15"/>
      <c r="O84" s="15"/>
      <c r="P84" s="15"/>
      <c r="Q84" s="15"/>
      <c r="R84" s="15"/>
      <c r="S84" s="90"/>
      <c r="T84" s="89"/>
      <c r="U84" s="102">
        <f>L84+L85+L86+L87+L88+L89+L90</f>
        <v>200.746666666666</v>
      </c>
      <c r="V84" s="103"/>
      <c r="W84" s="104"/>
      <c r="X84" s="104"/>
      <c r="Y84" s="104"/>
    </row>
    <row r="85" s="38" customFormat="1" ht="30" customHeight="1" spans="1:25">
      <c r="A85" s="65"/>
      <c r="B85" s="65"/>
      <c r="C85" s="55" t="s">
        <v>102</v>
      </c>
      <c r="D85" s="62">
        <v>48</v>
      </c>
      <c r="E85" s="63" t="s">
        <v>178</v>
      </c>
      <c r="F85" s="62">
        <v>85</v>
      </c>
      <c r="G85" s="62">
        <v>4</v>
      </c>
      <c r="H85" s="62">
        <v>12</v>
      </c>
      <c r="I85" s="15">
        <f t="shared" si="12"/>
        <v>48</v>
      </c>
      <c r="J85" s="87">
        <f>1+(F85/45-1)*0.5</f>
        <v>1.44444444444444</v>
      </c>
      <c r="K85" s="88">
        <v>1</v>
      </c>
      <c r="L85" s="89">
        <f t="shared" si="18"/>
        <v>69.3333333333331</v>
      </c>
      <c r="M85" s="119"/>
      <c r="N85" s="62"/>
      <c r="O85" s="62"/>
      <c r="P85" s="62"/>
      <c r="Q85" s="62"/>
      <c r="R85" s="62"/>
      <c r="S85" s="119"/>
      <c r="T85" s="120"/>
      <c r="U85" s="121"/>
      <c r="V85" s="103"/>
      <c r="W85" s="104"/>
      <c r="X85" s="104"/>
      <c r="Y85" s="104"/>
    </row>
    <row r="86" s="38" customFormat="1" ht="31" customHeight="1" spans="1:25">
      <c r="A86" s="65"/>
      <c r="B86" s="65"/>
      <c r="C86" s="55" t="s">
        <v>99</v>
      </c>
      <c r="D86" s="15">
        <v>8</v>
      </c>
      <c r="E86" s="61" t="s">
        <v>179</v>
      </c>
      <c r="F86" s="15">
        <v>80</v>
      </c>
      <c r="G86" s="15">
        <v>2</v>
      </c>
      <c r="H86" s="15">
        <v>4</v>
      </c>
      <c r="I86" s="15">
        <f t="shared" si="12"/>
        <v>8</v>
      </c>
      <c r="J86" s="87">
        <f>1+(F86/45-1)*0.5</f>
        <v>1.38888888888889</v>
      </c>
      <c r="K86" s="88">
        <v>1</v>
      </c>
      <c r="L86" s="89">
        <f t="shared" si="18"/>
        <v>11.1111111111111</v>
      </c>
      <c r="M86" s="119"/>
      <c r="N86" s="62"/>
      <c r="O86" s="62"/>
      <c r="P86" s="62"/>
      <c r="Q86" s="62"/>
      <c r="R86" s="62"/>
      <c r="S86" s="119"/>
      <c r="T86" s="120"/>
      <c r="U86" s="121"/>
      <c r="V86" s="103"/>
      <c r="W86" s="104"/>
      <c r="X86" s="104"/>
      <c r="Y86" s="104"/>
    </row>
    <row r="87" s="38" customFormat="1" ht="31" customHeight="1" spans="1:25">
      <c r="A87" s="65"/>
      <c r="B87" s="65"/>
      <c r="C87" s="55" t="s">
        <v>99</v>
      </c>
      <c r="D87" s="62">
        <v>8</v>
      </c>
      <c r="E87" s="63" t="s">
        <v>180</v>
      </c>
      <c r="F87" s="62">
        <v>91</v>
      </c>
      <c r="G87" s="62">
        <v>2</v>
      </c>
      <c r="H87" s="62">
        <v>4</v>
      </c>
      <c r="I87" s="15">
        <f t="shared" si="12"/>
        <v>8</v>
      </c>
      <c r="J87" s="87">
        <f>1.5+(F87/45-2)*0.2</f>
        <v>1.50444444444444</v>
      </c>
      <c r="K87" s="88">
        <v>1</v>
      </c>
      <c r="L87" s="89">
        <f t="shared" si="18"/>
        <v>12.0355555555555</v>
      </c>
      <c r="M87" s="119"/>
      <c r="N87" s="62"/>
      <c r="O87" s="62"/>
      <c r="P87" s="62"/>
      <c r="Q87" s="62"/>
      <c r="R87" s="62"/>
      <c r="S87" s="119"/>
      <c r="T87" s="120"/>
      <c r="U87" s="121"/>
      <c r="V87" s="103"/>
      <c r="W87" s="104"/>
      <c r="X87" s="104"/>
      <c r="Y87" s="104"/>
    </row>
    <row r="88" s="38" customFormat="1" ht="31" customHeight="1" spans="1:25">
      <c r="A88" s="65"/>
      <c r="B88" s="65"/>
      <c r="C88" s="55" t="s">
        <v>99</v>
      </c>
      <c r="D88" s="15">
        <v>8</v>
      </c>
      <c r="E88" s="55" t="s">
        <v>181</v>
      </c>
      <c r="F88" s="15">
        <v>110</v>
      </c>
      <c r="G88" s="15">
        <v>2</v>
      </c>
      <c r="H88" s="74">
        <v>4</v>
      </c>
      <c r="I88" s="15">
        <f t="shared" si="12"/>
        <v>8</v>
      </c>
      <c r="J88" s="87">
        <f>1.5+(F88/45-2)*0.2</f>
        <v>1.58888888888889</v>
      </c>
      <c r="K88" s="88">
        <v>1</v>
      </c>
      <c r="L88" s="89">
        <f t="shared" si="18"/>
        <v>12.7111111111111</v>
      </c>
      <c r="M88" s="90"/>
      <c r="N88" s="15"/>
      <c r="O88" s="15"/>
      <c r="P88" s="15"/>
      <c r="Q88" s="15"/>
      <c r="R88" s="15"/>
      <c r="S88" s="90"/>
      <c r="T88" s="89"/>
      <c r="U88" s="122"/>
      <c r="V88" s="103"/>
      <c r="W88" s="104"/>
      <c r="X88" s="104"/>
      <c r="Y88" s="104"/>
    </row>
    <row r="89" s="38" customFormat="1" ht="30" customHeight="1" spans="1:25">
      <c r="A89" s="65"/>
      <c r="B89" s="65"/>
      <c r="C89" s="55" t="s">
        <v>99</v>
      </c>
      <c r="D89" s="15">
        <v>8</v>
      </c>
      <c r="E89" s="61" t="s">
        <v>177</v>
      </c>
      <c r="F89" s="15">
        <v>90</v>
      </c>
      <c r="G89" s="15">
        <v>2</v>
      </c>
      <c r="H89" s="74">
        <v>4</v>
      </c>
      <c r="I89" s="15">
        <f t="shared" si="12"/>
        <v>8</v>
      </c>
      <c r="J89" s="87">
        <f>1.5+(F89/45-2)*0.2</f>
        <v>1.5</v>
      </c>
      <c r="K89" s="88">
        <v>1</v>
      </c>
      <c r="L89" s="89">
        <f t="shared" si="18"/>
        <v>12</v>
      </c>
      <c r="M89" s="90"/>
      <c r="N89" s="15"/>
      <c r="O89" s="15"/>
      <c r="P89" s="15"/>
      <c r="Q89" s="15"/>
      <c r="R89" s="15"/>
      <c r="S89" s="90"/>
      <c r="T89" s="89"/>
      <c r="U89" s="102"/>
      <c r="V89" s="103"/>
      <c r="W89" s="104"/>
      <c r="X89" s="104"/>
      <c r="Y89" s="104"/>
    </row>
    <row r="90" s="38" customFormat="1" ht="30" customHeight="1" spans="1:25">
      <c r="A90" s="66"/>
      <c r="B90" s="66"/>
      <c r="C90" s="55" t="s">
        <v>99</v>
      </c>
      <c r="D90" s="15">
        <v>8</v>
      </c>
      <c r="E90" s="55" t="s">
        <v>182</v>
      </c>
      <c r="F90" s="15">
        <v>85</v>
      </c>
      <c r="G90" s="15">
        <v>2</v>
      </c>
      <c r="H90" s="15">
        <v>4</v>
      </c>
      <c r="I90" s="15">
        <f t="shared" si="12"/>
        <v>8</v>
      </c>
      <c r="J90" s="87">
        <f>1+(F90/45-1)*0.5</f>
        <v>1.44444444444444</v>
      </c>
      <c r="K90" s="88">
        <v>1</v>
      </c>
      <c r="L90" s="89">
        <f t="shared" si="18"/>
        <v>11.5555555555555</v>
      </c>
      <c r="M90" s="90"/>
      <c r="N90" s="15"/>
      <c r="O90" s="15"/>
      <c r="P90" s="15"/>
      <c r="Q90" s="15"/>
      <c r="R90" s="15"/>
      <c r="S90" s="90"/>
      <c r="T90" s="89"/>
      <c r="U90" s="102"/>
      <c r="V90" s="103"/>
      <c r="W90" s="104"/>
      <c r="X90" s="104"/>
      <c r="Y90" s="104"/>
    </row>
    <row r="91" s="38" customFormat="1" ht="30" customHeight="1" spans="1:25">
      <c r="A91" s="52">
        <v>2019230519</v>
      </c>
      <c r="B91" s="114" t="s">
        <v>31</v>
      </c>
      <c r="C91" s="55" t="s">
        <v>102</v>
      </c>
      <c r="D91" s="15">
        <v>48</v>
      </c>
      <c r="E91" s="55" t="s">
        <v>183</v>
      </c>
      <c r="F91" s="15">
        <v>82</v>
      </c>
      <c r="G91" s="15">
        <v>4</v>
      </c>
      <c r="H91" s="15">
        <v>12</v>
      </c>
      <c r="I91" s="15">
        <f t="shared" ref="I88:I100" si="19">H91*G91</f>
        <v>48</v>
      </c>
      <c r="J91" s="87">
        <f t="shared" ref="J90:J95" si="20">1+(F91/45-1)*0.5</f>
        <v>1.41111111111111</v>
      </c>
      <c r="K91" s="88">
        <v>1</v>
      </c>
      <c r="L91" s="89">
        <f t="shared" ref="L88:L100" si="21">K91*J91*I91</f>
        <v>67.7333333333333</v>
      </c>
      <c r="M91" s="90"/>
      <c r="N91" s="15"/>
      <c r="O91" s="15"/>
      <c r="P91" s="15"/>
      <c r="Q91" s="15"/>
      <c r="R91" s="15"/>
      <c r="S91" s="90"/>
      <c r="T91" s="89"/>
      <c r="U91" s="102">
        <f>L91+L92+L93+L94+L95+L96+L97</f>
        <v>191.928888888889</v>
      </c>
      <c r="V91" s="103"/>
      <c r="W91" s="104"/>
      <c r="X91" s="104"/>
      <c r="Y91" s="104"/>
    </row>
    <row r="92" s="38" customFormat="1" ht="30" customHeight="1" spans="1:25">
      <c r="A92" s="65"/>
      <c r="B92" s="114"/>
      <c r="C92" s="55" t="s">
        <v>102</v>
      </c>
      <c r="D92" s="15">
        <v>48</v>
      </c>
      <c r="E92" s="55" t="s">
        <v>184</v>
      </c>
      <c r="F92" s="15">
        <v>60</v>
      </c>
      <c r="G92" s="15">
        <v>4</v>
      </c>
      <c r="H92" s="15">
        <v>12</v>
      </c>
      <c r="I92" s="15">
        <f t="shared" si="19"/>
        <v>48</v>
      </c>
      <c r="J92" s="87">
        <f t="shared" si="20"/>
        <v>1.16666666666667</v>
      </c>
      <c r="K92" s="88">
        <v>1.2</v>
      </c>
      <c r="L92" s="89">
        <f t="shared" si="21"/>
        <v>67.2000000000002</v>
      </c>
      <c r="M92" s="90"/>
      <c r="N92" s="15"/>
      <c r="O92" s="15"/>
      <c r="P92" s="15"/>
      <c r="Q92" s="15"/>
      <c r="R92" s="15"/>
      <c r="S92" s="90"/>
      <c r="T92" s="89"/>
      <c r="U92" s="102"/>
      <c r="V92" s="103"/>
      <c r="W92" s="104"/>
      <c r="X92" s="104"/>
      <c r="Y92" s="104"/>
    </row>
    <row r="93" s="38" customFormat="1" ht="28" customHeight="1" spans="1:25">
      <c r="A93" s="65"/>
      <c r="B93" s="114"/>
      <c r="C93" s="55" t="s">
        <v>99</v>
      </c>
      <c r="D93" s="15">
        <v>8</v>
      </c>
      <c r="E93" s="55" t="s">
        <v>185</v>
      </c>
      <c r="F93" s="15">
        <v>75</v>
      </c>
      <c r="G93" s="15">
        <v>2</v>
      </c>
      <c r="H93" s="15">
        <v>4</v>
      </c>
      <c r="I93" s="15">
        <f t="shared" si="19"/>
        <v>8</v>
      </c>
      <c r="J93" s="87">
        <f t="shared" si="20"/>
        <v>1.33333333333333</v>
      </c>
      <c r="K93" s="88">
        <v>1</v>
      </c>
      <c r="L93" s="89">
        <f t="shared" si="21"/>
        <v>10.6666666666666</v>
      </c>
      <c r="M93" s="90"/>
      <c r="N93" s="15"/>
      <c r="O93" s="15"/>
      <c r="P93" s="15"/>
      <c r="Q93" s="15"/>
      <c r="R93" s="15"/>
      <c r="S93" s="90"/>
      <c r="T93" s="89"/>
      <c r="U93" s="102"/>
      <c r="V93" s="103"/>
      <c r="W93" s="104"/>
      <c r="X93" s="104"/>
      <c r="Y93" s="104"/>
    </row>
    <row r="94" s="38" customFormat="1" ht="30" customHeight="1" spans="1:25">
      <c r="A94" s="65"/>
      <c r="B94" s="114"/>
      <c r="C94" s="55" t="s">
        <v>99</v>
      </c>
      <c r="D94" s="15">
        <v>8</v>
      </c>
      <c r="E94" s="55" t="s">
        <v>186</v>
      </c>
      <c r="F94" s="15">
        <v>74</v>
      </c>
      <c r="G94" s="15">
        <v>2</v>
      </c>
      <c r="H94" s="15">
        <v>4</v>
      </c>
      <c r="I94" s="15">
        <f t="shared" si="19"/>
        <v>8</v>
      </c>
      <c r="J94" s="87">
        <f t="shared" si="20"/>
        <v>1.32222222222222</v>
      </c>
      <c r="K94" s="88">
        <v>1</v>
      </c>
      <c r="L94" s="89">
        <f t="shared" si="21"/>
        <v>10.5777777777778</v>
      </c>
      <c r="M94" s="90"/>
      <c r="N94" s="15"/>
      <c r="O94" s="15"/>
      <c r="P94" s="15"/>
      <c r="Q94" s="15"/>
      <c r="R94" s="15"/>
      <c r="S94" s="90"/>
      <c r="T94" s="89"/>
      <c r="U94" s="102"/>
      <c r="V94" s="103"/>
      <c r="W94" s="104"/>
      <c r="X94" s="104"/>
      <c r="Y94" s="104"/>
    </row>
    <row r="95" s="38" customFormat="1" ht="30" customHeight="1" spans="1:25">
      <c r="A95" s="65"/>
      <c r="B95" s="114"/>
      <c r="C95" s="55" t="s">
        <v>99</v>
      </c>
      <c r="D95" s="15">
        <v>8</v>
      </c>
      <c r="E95" s="55" t="s">
        <v>187</v>
      </c>
      <c r="F95" s="15">
        <v>67</v>
      </c>
      <c r="G95" s="15">
        <v>2</v>
      </c>
      <c r="H95" s="15">
        <v>4</v>
      </c>
      <c r="I95" s="15">
        <f t="shared" si="19"/>
        <v>8</v>
      </c>
      <c r="J95" s="87">
        <f t="shared" si="20"/>
        <v>1.24444444444444</v>
      </c>
      <c r="K95" s="88">
        <v>1.2</v>
      </c>
      <c r="L95" s="89">
        <f t="shared" si="21"/>
        <v>11.9466666666666</v>
      </c>
      <c r="M95" s="90"/>
      <c r="N95" s="15"/>
      <c r="O95" s="15"/>
      <c r="P95" s="15"/>
      <c r="Q95" s="15"/>
      <c r="R95" s="15"/>
      <c r="S95" s="90"/>
      <c r="T95" s="89"/>
      <c r="U95" s="102"/>
      <c r="V95" s="103"/>
      <c r="W95" s="104"/>
      <c r="X95" s="104"/>
      <c r="Y95" s="104"/>
    </row>
    <row r="96" s="38" customFormat="1" ht="34" customHeight="1" spans="1:25">
      <c r="A96" s="65"/>
      <c r="B96" s="114"/>
      <c r="C96" s="55" t="s">
        <v>99</v>
      </c>
      <c r="D96" s="15">
        <v>8</v>
      </c>
      <c r="E96" s="55" t="s">
        <v>188</v>
      </c>
      <c r="F96" s="15">
        <v>107</v>
      </c>
      <c r="G96" s="15">
        <v>2</v>
      </c>
      <c r="H96" s="15">
        <v>4</v>
      </c>
      <c r="I96" s="15">
        <f t="shared" si="19"/>
        <v>8</v>
      </c>
      <c r="J96" s="87">
        <f>1.5+(F96/45-2)*0.2</f>
        <v>1.57555555555556</v>
      </c>
      <c r="K96" s="88">
        <v>1</v>
      </c>
      <c r="L96" s="89">
        <f t="shared" si="21"/>
        <v>12.6044444444445</v>
      </c>
      <c r="M96" s="90"/>
      <c r="N96" s="15"/>
      <c r="O96" s="15"/>
      <c r="P96" s="15"/>
      <c r="Q96" s="15"/>
      <c r="R96" s="15"/>
      <c r="S96" s="90"/>
      <c r="T96" s="89"/>
      <c r="U96" s="102"/>
      <c r="V96" s="103"/>
      <c r="W96" s="104"/>
      <c r="X96" s="104"/>
      <c r="Y96" s="104"/>
    </row>
    <row r="97" s="38" customFormat="1" ht="30" customHeight="1" spans="1:25">
      <c r="A97" s="65"/>
      <c r="B97" s="115"/>
      <c r="C97" s="55" t="s">
        <v>99</v>
      </c>
      <c r="D97" s="15">
        <v>8</v>
      </c>
      <c r="E97" s="55" t="s">
        <v>189</v>
      </c>
      <c r="F97" s="15">
        <v>60</v>
      </c>
      <c r="G97" s="15">
        <v>2</v>
      </c>
      <c r="H97" s="15">
        <v>4</v>
      </c>
      <c r="I97" s="15">
        <f t="shared" si="19"/>
        <v>8</v>
      </c>
      <c r="J97" s="87">
        <f>1+(F97/45-1)*0.5</f>
        <v>1.16666666666667</v>
      </c>
      <c r="K97" s="88">
        <v>1.2</v>
      </c>
      <c r="L97" s="89">
        <f t="shared" si="21"/>
        <v>11.2</v>
      </c>
      <c r="M97" s="90"/>
      <c r="N97" s="15"/>
      <c r="O97" s="15"/>
      <c r="P97" s="15"/>
      <c r="Q97" s="15"/>
      <c r="R97" s="15"/>
      <c r="S97" s="90"/>
      <c r="T97" s="89"/>
      <c r="U97" s="102"/>
      <c r="V97" s="103"/>
      <c r="W97" s="104"/>
      <c r="X97" s="104"/>
      <c r="Y97" s="104"/>
    </row>
    <row r="98" s="38" customFormat="1" ht="30" customHeight="1" spans="1:25">
      <c r="A98" s="52">
        <v>2022230626</v>
      </c>
      <c r="B98" s="116" t="s">
        <v>38</v>
      </c>
      <c r="C98" s="55" t="s">
        <v>102</v>
      </c>
      <c r="D98" s="15">
        <v>48</v>
      </c>
      <c r="E98" s="55" t="s">
        <v>190</v>
      </c>
      <c r="F98" s="15">
        <v>94</v>
      </c>
      <c r="G98" s="15">
        <v>4</v>
      </c>
      <c r="H98" s="15">
        <v>12</v>
      </c>
      <c r="I98" s="15">
        <f t="shared" si="19"/>
        <v>48</v>
      </c>
      <c r="J98" s="87">
        <f>1.5+(F98/45-2)*0.2</f>
        <v>1.51777777777778</v>
      </c>
      <c r="K98" s="88">
        <v>1</v>
      </c>
      <c r="L98" s="89">
        <f t="shared" ref="L98:L111" si="22">K98*J98*I98</f>
        <v>72.8533333333334</v>
      </c>
      <c r="M98" s="90"/>
      <c r="N98" s="15"/>
      <c r="O98" s="15"/>
      <c r="P98" s="15"/>
      <c r="Q98" s="15"/>
      <c r="R98" s="15"/>
      <c r="S98" s="90"/>
      <c r="T98" s="89"/>
      <c r="U98" s="102">
        <f>L98+L99+L100+L101+L102+L103+L104</f>
        <v>214.671111111111</v>
      </c>
      <c r="V98" s="103"/>
      <c r="W98" s="104"/>
      <c r="X98" s="104"/>
      <c r="Y98" s="104"/>
    </row>
    <row r="99" s="38" customFormat="1" ht="29" customHeight="1" spans="1:25">
      <c r="A99" s="65"/>
      <c r="B99" s="116"/>
      <c r="C99" s="55" t="s">
        <v>102</v>
      </c>
      <c r="D99" s="15">
        <v>48</v>
      </c>
      <c r="E99" s="55" t="s">
        <v>191</v>
      </c>
      <c r="F99" s="15">
        <v>136</v>
      </c>
      <c r="G99" s="15">
        <v>4</v>
      </c>
      <c r="H99" s="15">
        <v>12</v>
      </c>
      <c r="I99" s="15">
        <f t="shared" si="19"/>
        <v>48</v>
      </c>
      <c r="J99" s="87">
        <f>1.5+(F99/45-2)*0.2</f>
        <v>1.70444444444444</v>
      </c>
      <c r="K99" s="88">
        <v>1</v>
      </c>
      <c r="L99" s="89">
        <f t="shared" si="22"/>
        <v>81.8133333333331</v>
      </c>
      <c r="M99" s="90"/>
      <c r="N99" s="15"/>
      <c r="O99" s="15"/>
      <c r="P99" s="15"/>
      <c r="Q99" s="15"/>
      <c r="R99" s="15"/>
      <c r="S99" s="90"/>
      <c r="T99" s="89"/>
      <c r="U99" s="102"/>
      <c r="V99" s="103"/>
      <c r="W99" s="104"/>
      <c r="X99" s="104"/>
      <c r="Y99" s="104"/>
    </row>
    <row r="100" s="38" customFormat="1" ht="30" customHeight="1" spans="1:25">
      <c r="A100" s="65"/>
      <c r="B100" s="116"/>
      <c r="C100" s="55" t="s">
        <v>99</v>
      </c>
      <c r="D100" s="15">
        <v>8</v>
      </c>
      <c r="E100" s="55" t="s">
        <v>192</v>
      </c>
      <c r="F100" s="15">
        <v>92</v>
      </c>
      <c r="G100" s="15">
        <v>2</v>
      </c>
      <c r="H100" s="15">
        <v>4</v>
      </c>
      <c r="I100" s="15">
        <f t="shared" si="19"/>
        <v>8</v>
      </c>
      <c r="J100" s="87">
        <f>1.5+(F100/45-2)*0.2</f>
        <v>1.50888888888889</v>
      </c>
      <c r="K100" s="88">
        <v>1</v>
      </c>
      <c r="L100" s="89">
        <f t="shared" si="22"/>
        <v>12.0711111111111</v>
      </c>
      <c r="M100" s="90"/>
      <c r="N100" s="15"/>
      <c r="O100" s="15"/>
      <c r="P100" s="15"/>
      <c r="Q100" s="15"/>
      <c r="R100" s="15"/>
      <c r="S100" s="90"/>
      <c r="T100" s="89"/>
      <c r="U100" s="102"/>
      <c r="V100" s="103"/>
      <c r="W100" s="104"/>
      <c r="X100" s="104"/>
      <c r="Y100" s="104"/>
    </row>
    <row r="101" s="38" customFormat="1" ht="30" customHeight="1" spans="1:25">
      <c r="A101" s="65"/>
      <c r="B101" s="116"/>
      <c r="C101" s="55" t="s">
        <v>99</v>
      </c>
      <c r="D101" s="15">
        <v>8</v>
      </c>
      <c r="E101" s="55" t="s">
        <v>193</v>
      </c>
      <c r="F101" s="15">
        <v>68</v>
      </c>
      <c r="G101" s="15">
        <v>2</v>
      </c>
      <c r="H101" s="15">
        <v>4</v>
      </c>
      <c r="I101" s="15">
        <f t="shared" ref="I101:I124" si="23">H101*G101</f>
        <v>8</v>
      </c>
      <c r="J101" s="87">
        <f>1+(F101/45-1)*0.5</f>
        <v>1.25555555555556</v>
      </c>
      <c r="K101" s="88">
        <v>1</v>
      </c>
      <c r="L101" s="89">
        <f t="shared" si="22"/>
        <v>10.0444444444445</v>
      </c>
      <c r="M101" s="90"/>
      <c r="N101" s="15"/>
      <c r="O101" s="15"/>
      <c r="P101" s="15"/>
      <c r="Q101" s="15"/>
      <c r="R101" s="15"/>
      <c r="S101" s="90"/>
      <c r="T101" s="89"/>
      <c r="U101" s="102"/>
      <c r="V101" s="103"/>
      <c r="W101" s="104"/>
      <c r="X101" s="104"/>
      <c r="Y101" s="104"/>
    </row>
    <row r="102" s="38" customFormat="1" ht="31" customHeight="1" spans="1:25">
      <c r="A102" s="65"/>
      <c r="B102" s="116"/>
      <c r="C102" s="55" t="s">
        <v>99</v>
      </c>
      <c r="D102" s="15">
        <v>8</v>
      </c>
      <c r="E102" s="55" t="s">
        <v>191</v>
      </c>
      <c r="F102" s="15">
        <v>136</v>
      </c>
      <c r="G102" s="15">
        <v>2</v>
      </c>
      <c r="H102" s="15">
        <v>3</v>
      </c>
      <c r="I102" s="15">
        <f t="shared" si="23"/>
        <v>6</v>
      </c>
      <c r="J102" s="87">
        <f>1.5+(F102/45-2)*0.2</f>
        <v>1.70444444444444</v>
      </c>
      <c r="K102" s="88">
        <v>1</v>
      </c>
      <c r="L102" s="89">
        <f t="shared" si="22"/>
        <v>10.2266666666666</v>
      </c>
      <c r="M102" s="90"/>
      <c r="N102" s="15"/>
      <c r="O102" s="15"/>
      <c r="P102" s="15"/>
      <c r="Q102" s="15"/>
      <c r="R102" s="15"/>
      <c r="S102" s="90"/>
      <c r="T102" s="89"/>
      <c r="U102" s="102"/>
      <c r="V102" s="103"/>
      <c r="W102" s="104"/>
      <c r="X102" s="104"/>
      <c r="Y102" s="104"/>
    </row>
    <row r="103" s="38" customFormat="1" ht="29" customHeight="1" spans="1:25">
      <c r="A103" s="65"/>
      <c r="B103" s="116"/>
      <c r="C103" s="55" t="s">
        <v>99</v>
      </c>
      <c r="D103" s="15">
        <v>8</v>
      </c>
      <c r="E103" s="55" t="s">
        <v>194</v>
      </c>
      <c r="F103" s="15">
        <v>189</v>
      </c>
      <c r="G103" s="15">
        <v>2</v>
      </c>
      <c r="H103" s="15">
        <v>4</v>
      </c>
      <c r="I103" s="15">
        <f t="shared" si="23"/>
        <v>8</v>
      </c>
      <c r="J103" s="87">
        <f>1.5+(F103/45-2)*0.2</f>
        <v>1.94</v>
      </c>
      <c r="K103" s="88">
        <v>1</v>
      </c>
      <c r="L103" s="89">
        <f t="shared" si="22"/>
        <v>15.52</v>
      </c>
      <c r="M103" s="90"/>
      <c r="N103" s="15"/>
      <c r="O103" s="15"/>
      <c r="P103" s="15"/>
      <c r="Q103" s="15"/>
      <c r="R103" s="15"/>
      <c r="S103" s="90"/>
      <c r="T103" s="89"/>
      <c r="U103" s="102"/>
      <c r="V103" s="103"/>
      <c r="W103" s="104"/>
      <c r="X103" s="104"/>
      <c r="Y103" s="104"/>
    </row>
    <row r="104" s="38" customFormat="1" ht="31" customHeight="1" spans="1:25">
      <c r="A104" s="66"/>
      <c r="B104" s="117"/>
      <c r="C104" s="55" t="s">
        <v>99</v>
      </c>
      <c r="D104" s="15">
        <v>8</v>
      </c>
      <c r="E104" s="55" t="s">
        <v>190</v>
      </c>
      <c r="F104" s="15">
        <v>94</v>
      </c>
      <c r="G104" s="15">
        <v>2</v>
      </c>
      <c r="H104" s="15">
        <v>4</v>
      </c>
      <c r="I104" s="15">
        <f t="shared" si="23"/>
        <v>8</v>
      </c>
      <c r="J104" s="87">
        <f>1.5+(F104/45-2)*0.2</f>
        <v>1.51777777777778</v>
      </c>
      <c r="K104" s="88">
        <v>1</v>
      </c>
      <c r="L104" s="89">
        <f t="shared" si="22"/>
        <v>12.1422222222222</v>
      </c>
      <c r="M104" s="90"/>
      <c r="N104" s="15"/>
      <c r="O104" s="15"/>
      <c r="P104" s="15"/>
      <c r="Q104" s="15"/>
      <c r="R104" s="15"/>
      <c r="S104" s="90"/>
      <c r="T104" s="89"/>
      <c r="U104" s="102"/>
      <c r="V104" s="103"/>
      <c r="W104" s="104"/>
      <c r="X104" s="104"/>
      <c r="Y104" s="104"/>
    </row>
    <row r="105" s="38" customFormat="1" ht="30" customHeight="1" spans="1:25">
      <c r="A105" s="52">
        <v>2022230627</v>
      </c>
      <c r="B105" s="116" t="s">
        <v>39</v>
      </c>
      <c r="C105" s="55" t="s">
        <v>102</v>
      </c>
      <c r="D105" s="15">
        <v>48</v>
      </c>
      <c r="E105" s="55" t="s">
        <v>195</v>
      </c>
      <c r="F105" s="15">
        <v>85</v>
      </c>
      <c r="G105" s="15">
        <v>4</v>
      </c>
      <c r="H105" s="15">
        <v>12</v>
      </c>
      <c r="I105" s="15">
        <f t="shared" si="23"/>
        <v>48</v>
      </c>
      <c r="J105" s="87">
        <f>1+(F105/45-1)*0.5</f>
        <v>1.44444444444444</v>
      </c>
      <c r="K105" s="88">
        <v>1</v>
      </c>
      <c r="L105" s="89">
        <f t="shared" si="22"/>
        <v>69.3333333333331</v>
      </c>
      <c r="M105" s="90"/>
      <c r="N105" s="15"/>
      <c r="O105" s="15"/>
      <c r="P105" s="15"/>
      <c r="Q105" s="15"/>
      <c r="R105" s="15"/>
      <c r="S105" s="90"/>
      <c r="T105" s="89"/>
      <c r="U105" s="102">
        <f>L105+L106+L107+L108+L109+L110+L111</f>
        <v>198.386666666666</v>
      </c>
      <c r="V105" s="103"/>
      <c r="W105" s="104"/>
      <c r="X105" s="104"/>
      <c r="Y105" s="104"/>
    </row>
    <row r="106" s="38" customFormat="1" ht="30" customHeight="1" spans="1:25">
      <c r="A106" s="65"/>
      <c r="B106" s="116"/>
      <c r="C106" s="55" t="s">
        <v>102</v>
      </c>
      <c r="D106" s="15">
        <v>48</v>
      </c>
      <c r="E106" s="55" t="s">
        <v>196</v>
      </c>
      <c r="F106" s="15">
        <v>103</v>
      </c>
      <c r="G106" s="15">
        <v>4</v>
      </c>
      <c r="H106" s="15">
        <v>12</v>
      </c>
      <c r="I106" s="15">
        <f t="shared" si="23"/>
        <v>48</v>
      </c>
      <c r="J106" s="87">
        <f>1.5+(F106/45-2)*0.2</f>
        <v>1.55777777777778</v>
      </c>
      <c r="K106" s="88">
        <v>1</v>
      </c>
      <c r="L106" s="89">
        <f t="shared" si="22"/>
        <v>74.7733333333334</v>
      </c>
      <c r="M106" s="90"/>
      <c r="N106" s="15"/>
      <c r="O106" s="15"/>
      <c r="P106" s="15"/>
      <c r="Q106" s="15"/>
      <c r="R106" s="15"/>
      <c r="S106" s="90"/>
      <c r="T106" s="89"/>
      <c r="U106" s="102"/>
      <c r="V106" s="103"/>
      <c r="W106" s="104"/>
      <c r="X106" s="104"/>
      <c r="Y106" s="104"/>
    </row>
    <row r="107" s="38" customFormat="1" ht="30" customHeight="1" spans="1:25">
      <c r="A107" s="65"/>
      <c r="B107" s="116"/>
      <c r="C107" s="55" t="s">
        <v>99</v>
      </c>
      <c r="D107" s="15">
        <v>8</v>
      </c>
      <c r="E107" s="55" t="s">
        <v>195</v>
      </c>
      <c r="F107" s="15">
        <v>85</v>
      </c>
      <c r="G107" s="15">
        <v>2</v>
      </c>
      <c r="H107" s="15">
        <v>4</v>
      </c>
      <c r="I107" s="15">
        <f t="shared" si="23"/>
        <v>8</v>
      </c>
      <c r="J107" s="87">
        <f>1+(F107/45-1)*0.5</f>
        <v>1.44444444444444</v>
      </c>
      <c r="K107" s="88">
        <v>1</v>
      </c>
      <c r="L107" s="89">
        <f t="shared" si="22"/>
        <v>11.5555555555555</v>
      </c>
      <c r="M107" s="90"/>
      <c r="N107" s="15"/>
      <c r="O107" s="15"/>
      <c r="P107" s="15"/>
      <c r="Q107" s="15"/>
      <c r="R107" s="15"/>
      <c r="S107" s="90"/>
      <c r="T107" s="89"/>
      <c r="U107" s="102"/>
      <c r="V107" s="103"/>
      <c r="W107" s="104"/>
      <c r="X107" s="104"/>
      <c r="Y107" s="104"/>
    </row>
    <row r="108" s="38" customFormat="1" ht="29" customHeight="1" spans="1:25">
      <c r="A108" s="65"/>
      <c r="B108" s="116"/>
      <c r="C108" s="55" t="s">
        <v>99</v>
      </c>
      <c r="D108" s="15">
        <v>8</v>
      </c>
      <c r="E108" s="55" t="s">
        <v>197</v>
      </c>
      <c r="F108" s="15">
        <v>94</v>
      </c>
      <c r="G108" s="15">
        <v>2</v>
      </c>
      <c r="H108" s="15">
        <v>3</v>
      </c>
      <c r="I108" s="15">
        <f t="shared" si="23"/>
        <v>6</v>
      </c>
      <c r="J108" s="87">
        <f>1.5+(F108/45-2)*0.2</f>
        <v>1.51777777777778</v>
      </c>
      <c r="K108" s="88">
        <v>1</v>
      </c>
      <c r="L108" s="89">
        <f t="shared" si="22"/>
        <v>9.10666666666668</v>
      </c>
      <c r="M108" s="90"/>
      <c r="N108" s="15"/>
      <c r="O108" s="15"/>
      <c r="P108" s="15"/>
      <c r="Q108" s="15"/>
      <c r="R108" s="15"/>
      <c r="S108" s="90"/>
      <c r="T108" s="89"/>
      <c r="U108" s="102"/>
      <c r="V108" s="103"/>
      <c r="W108" s="104"/>
      <c r="X108" s="104"/>
      <c r="Y108" s="104"/>
    </row>
    <row r="109" s="38" customFormat="1" ht="30" customHeight="1" spans="1:25">
      <c r="A109" s="65"/>
      <c r="B109" s="116"/>
      <c r="C109" s="55" t="s">
        <v>99</v>
      </c>
      <c r="D109" s="15">
        <v>8</v>
      </c>
      <c r="E109" s="55" t="s">
        <v>198</v>
      </c>
      <c r="F109" s="15">
        <v>85</v>
      </c>
      <c r="G109" s="15">
        <v>2</v>
      </c>
      <c r="H109" s="15">
        <v>4</v>
      </c>
      <c r="I109" s="15">
        <f t="shared" si="23"/>
        <v>8</v>
      </c>
      <c r="J109" s="87">
        <f t="shared" ref="J109:J116" si="24">1+(F109/45-1)*0.5</f>
        <v>1.44444444444444</v>
      </c>
      <c r="K109" s="88">
        <v>1</v>
      </c>
      <c r="L109" s="89">
        <f t="shared" si="22"/>
        <v>11.5555555555555</v>
      </c>
      <c r="M109" s="90"/>
      <c r="N109" s="15"/>
      <c r="O109" s="15"/>
      <c r="P109" s="15"/>
      <c r="Q109" s="15"/>
      <c r="R109" s="15"/>
      <c r="S109" s="90"/>
      <c r="T109" s="89"/>
      <c r="U109" s="102"/>
      <c r="V109" s="103"/>
      <c r="W109" s="104"/>
      <c r="X109" s="104"/>
      <c r="Y109" s="104"/>
    </row>
    <row r="110" s="38" customFormat="1" ht="30" customHeight="1" spans="1:25">
      <c r="A110" s="65"/>
      <c r="B110" s="116"/>
      <c r="C110" s="55" t="s">
        <v>99</v>
      </c>
      <c r="D110" s="15">
        <v>8</v>
      </c>
      <c r="E110" s="55" t="s">
        <v>199</v>
      </c>
      <c r="F110" s="15">
        <v>70</v>
      </c>
      <c r="G110" s="15">
        <v>2</v>
      </c>
      <c r="H110" s="15">
        <v>4</v>
      </c>
      <c r="I110" s="15">
        <f t="shared" si="23"/>
        <v>8</v>
      </c>
      <c r="J110" s="87">
        <f t="shared" si="24"/>
        <v>1.27777777777778</v>
      </c>
      <c r="K110" s="88">
        <v>1</v>
      </c>
      <c r="L110" s="89">
        <f t="shared" si="22"/>
        <v>10.2222222222222</v>
      </c>
      <c r="M110" s="90"/>
      <c r="N110" s="15"/>
      <c r="O110" s="15"/>
      <c r="P110" s="15"/>
      <c r="Q110" s="15"/>
      <c r="R110" s="15"/>
      <c r="S110" s="90"/>
      <c r="T110" s="89"/>
      <c r="U110" s="102"/>
      <c r="V110" s="103"/>
      <c r="W110" s="104"/>
      <c r="X110" s="104"/>
      <c r="Y110" s="104"/>
    </row>
    <row r="111" s="38" customFormat="1" ht="28" customHeight="1" spans="1:25">
      <c r="A111" s="65"/>
      <c r="B111" s="117"/>
      <c r="C111" s="55" t="s">
        <v>99</v>
      </c>
      <c r="D111" s="15">
        <v>8</v>
      </c>
      <c r="E111" s="55" t="s">
        <v>200</v>
      </c>
      <c r="F111" s="15">
        <v>66</v>
      </c>
      <c r="G111" s="15">
        <v>2</v>
      </c>
      <c r="H111" s="15">
        <v>4</v>
      </c>
      <c r="I111" s="15">
        <f t="shared" si="23"/>
        <v>8</v>
      </c>
      <c r="J111" s="87">
        <f t="shared" si="24"/>
        <v>1.23333333333333</v>
      </c>
      <c r="K111" s="88">
        <v>1.2</v>
      </c>
      <c r="L111" s="89">
        <f t="shared" si="22"/>
        <v>11.84</v>
      </c>
      <c r="M111" s="90"/>
      <c r="N111" s="15"/>
      <c r="O111" s="15"/>
      <c r="P111" s="15"/>
      <c r="Q111" s="15"/>
      <c r="R111" s="15"/>
      <c r="S111" s="90"/>
      <c r="T111" s="89"/>
      <c r="U111" s="102"/>
      <c r="V111" s="103"/>
      <c r="W111" s="104"/>
      <c r="X111" s="104"/>
      <c r="Y111" s="104"/>
    </row>
    <row r="112" s="38" customFormat="1" ht="30" customHeight="1" spans="1:25">
      <c r="A112" s="52">
        <v>2022230628</v>
      </c>
      <c r="B112" s="116" t="s">
        <v>40</v>
      </c>
      <c r="C112" s="55" t="s">
        <v>102</v>
      </c>
      <c r="D112" s="15">
        <v>48</v>
      </c>
      <c r="E112" s="55" t="s">
        <v>201</v>
      </c>
      <c r="F112" s="15">
        <v>79</v>
      </c>
      <c r="G112" s="15">
        <v>4</v>
      </c>
      <c r="H112" s="15">
        <v>12</v>
      </c>
      <c r="I112" s="15">
        <f t="shared" si="23"/>
        <v>48</v>
      </c>
      <c r="J112" s="87">
        <f t="shared" si="24"/>
        <v>1.37777777777778</v>
      </c>
      <c r="K112" s="88">
        <v>1</v>
      </c>
      <c r="L112" s="89">
        <f t="shared" ref="L112:L119" si="25">K112*J112*I112</f>
        <v>66.1333333333333</v>
      </c>
      <c r="M112" s="90"/>
      <c r="N112" s="15"/>
      <c r="O112" s="15"/>
      <c r="P112" s="15"/>
      <c r="Q112" s="15"/>
      <c r="R112" s="15"/>
      <c r="S112" s="90"/>
      <c r="T112" s="89"/>
      <c r="U112" s="102">
        <f>L112+L113+L114+L115+L116+L117+L118+L119</f>
        <v>199.2</v>
      </c>
      <c r="V112" s="103"/>
      <c r="W112" s="104"/>
      <c r="X112" s="104"/>
      <c r="Y112" s="104"/>
    </row>
    <row r="113" s="38" customFormat="1" ht="30" customHeight="1" spans="1:25">
      <c r="A113" s="65"/>
      <c r="B113" s="116"/>
      <c r="C113" s="55" t="s">
        <v>102</v>
      </c>
      <c r="D113" s="15">
        <v>48</v>
      </c>
      <c r="E113" s="55" t="s">
        <v>202</v>
      </c>
      <c r="F113" s="15">
        <v>79</v>
      </c>
      <c r="G113" s="15">
        <v>4</v>
      </c>
      <c r="H113" s="15">
        <v>11.5</v>
      </c>
      <c r="I113" s="15">
        <f t="shared" si="23"/>
        <v>46</v>
      </c>
      <c r="J113" s="87">
        <f t="shared" si="24"/>
        <v>1.37777777777778</v>
      </c>
      <c r="K113" s="88">
        <v>1</v>
      </c>
      <c r="L113" s="89">
        <f t="shared" si="25"/>
        <v>63.3777777777778</v>
      </c>
      <c r="M113" s="90"/>
      <c r="N113" s="15"/>
      <c r="O113" s="15"/>
      <c r="P113" s="15"/>
      <c r="Q113" s="15"/>
      <c r="R113" s="15"/>
      <c r="S113" s="90"/>
      <c r="T113" s="89"/>
      <c r="U113" s="102"/>
      <c r="V113" s="103"/>
      <c r="W113" s="104"/>
      <c r="X113" s="104"/>
      <c r="Y113" s="104"/>
    </row>
    <row r="114" s="38" customFormat="1" ht="30" customHeight="1" spans="1:25">
      <c r="A114" s="65"/>
      <c r="B114" s="116"/>
      <c r="C114" s="61" t="s">
        <v>99</v>
      </c>
      <c r="D114" s="15">
        <v>8</v>
      </c>
      <c r="E114" s="55" t="s">
        <v>203</v>
      </c>
      <c r="F114" s="15">
        <v>74</v>
      </c>
      <c r="G114" s="15">
        <v>2</v>
      </c>
      <c r="H114" s="15">
        <v>4</v>
      </c>
      <c r="I114" s="15">
        <f t="shared" si="23"/>
        <v>8</v>
      </c>
      <c r="J114" s="87">
        <f t="shared" si="24"/>
        <v>1.32222222222222</v>
      </c>
      <c r="K114" s="88">
        <v>1</v>
      </c>
      <c r="L114" s="89">
        <f t="shared" si="25"/>
        <v>10.5777777777778</v>
      </c>
      <c r="M114" s="90"/>
      <c r="N114" s="15"/>
      <c r="O114" s="15"/>
      <c r="P114" s="15"/>
      <c r="Q114" s="15"/>
      <c r="R114" s="15"/>
      <c r="S114" s="90"/>
      <c r="T114" s="89"/>
      <c r="U114" s="102"/>
      <c r="V114" s="103"/>
      <c r="W114" s="104"/>
      <c r="X114" s="104"/>
      <c r="Y114" s="104"/>
    </row>
    <row r="115" s="38" customFormat="1" ht="30" customHeight="1" spans="1:25">
      <c r="A115" s="65"/>
      <c r="B115" s="116"/>
      <c r="C115" s="61" t="s">
        <v>99</v>
      </c>
      <c r="D115" s="15">
        <v>8</v>
      </c>
      <c r="E115" s="55" t="s">
        <v>202</v>
      </c>
      <c r="F115" s="15">
        <v>79</v>
      </c>
      <c r="G115" s="15">
        <v>2</v>
      </c>
      <c r="H115" s="15">
        <v>4</v>
      </c>
      <c r="I115" s="15">
        <f t="shared" si="23"/>
        <v>8</v>
      </c>
      <c r="J115" s="87">
        <f t="shared" si="24"/>
        <v>1.37777777777778</v>
      </c>
      <c r="K115" s="88">
        <v>1</v>
      </c>
      <c r="L115" s="89">
        <f t="shared" si="25"/>
        <v>11.0222222222222</v>
      </c>
      <c r="M115" s="90"/>
      <c r="N115" s="15"/>
      <c r="O115" s="15"/>
      <c r="P115" s="15"/>
      <c r="Q115" s="15"/>
      <c r="R115" s="15"/>
      <c r="S115" s="90"/>
      <c r="T115" s="89"/>
      <c r="U115" s="102"/>
      <c r="V115" s="103"/>
      <c r="W115" s="104"/>
      <c r="X115" s="104"/>
      <c r="Y115" s="104"/>
    </row>
    <row r="116" s="38" customFormat="1" ht="30" customHeight="1" spans="1:25">
      <c r="A116" s="65"/>
      <c r="B116" s="116"/>
      <c r="C116" s="61" t="s">
        <v>99</v>
      </c>
      <c r="D116" s="59">
        <v>8</v>
      </c>
      <c r="E116" s="55" t="s">
        <v>204</v>
      </c>
      <c r="F116" s="59">
        <v>76</v>
      </c>
      <c r="G116" s="15">
        <v>2</v>
      </c>
      <c r="H116" s="15">
        <v>4</v>
      </c>
      <c r="I116" s="15">
        <f t="shared" si="23"/>
        <v>8</v>
      </c>
      <c r="J116" s="87">
        <f t="shared" si="24"/>
        <v>1.34444444444444</v>
      </c>
      <c r="K116" s="88">
        <v>1</v>
      </c>
      <c r="L116" s="89">
        <f t="shared" si="25"/>
        <v>10.7555555555556</v>
      </c>
      <c r="M116" s="90"/>
      <c r="N116" s="15"/>
      <c r="O116" s="15"/>
      <c r="P116" s="15"/>
      <c r="Q116" s="15"/>
      <c r="R116" s="15"/>
      <c r="S116" s="90"/>
      <c r="T116" s="89"/>
      <c r="U116" s="102"/>
      <c r="V116" s="103"/>
      <c r="W116" s="104"/>
      <c r="X116" s="104"/>
      <c r="Y116" s="104"/>
    </row>
    <row r="117" s="38" customFormat="1" ht="31" customHeight="1" spans="1:25">
      <c r="A117" s="65"/>
      <c r="B117" s="116"/>
      <c r="C117" s="61" t="s">
        <v>99</v>
      </c>
      <c r="D117" s="15">
        <v>8</v>
      </c>
      <c r="E117" s="55" t="s">
        <v>205</v>
      </c>
      <c r="F117" s="15">
        <v>185</v>
      </c>
      <c r="G117" s="15">
        <v>2</v>
      </c>
      <c r="H117" s="15">
        <v>4</v>
      </c>
      <c r="I117" s="15">
        <f t="shared" si="23"/>
        <v>8</v>
      </c>
      <c r="J117" s="87">
        <f>1.5+(F117/45-2)*0.2</f>
        <v>1.92222222222222</v>
      </c>
      <c r="K117" s="88">
        <v>1</v>
      </c>
      <c r="L117" s="89">
        <f t="shared" si="25"/>
        <v>15.3777777777778</v>
      </c>
      <c r="M117" s="90"/>
      <c r="N117" s="15"/>
      <c r="O117" s="15"/>
      <c r="P117" s="15"/>
      <c r="Q117" s="15"/>
      <c r="R117" s="15"/>
      <c r="S117" s="90"/>
      <c r="T117" s="89"/>
      <c r="U117" s="102"/>
      <c r="V117" s="103"/>
      <c r="W117" s="104"/>
      <c r="X117" s="104"/>
      <c r="Y117" s="104"/>
    </row>
    <row r="118" s="38" customFormat="1" ht="30" customHeight="1" spans="1:25">
      <c r="A118" s="65"/>
      <c r="B118" s="116"/>
      <c r="C118" s="61" t="s">
        <v>99</v>
      </c>
      <c r="D118" s="15">
        <v>8</v>
      </c>
      <c r="E118" s="55" t="s">
        <v>206</v>
      </c>
      <c r="F118" s="15">
        <v>84</v>
      </c>
      <c r="G118" s="15">
        <v>2</v>
      </c>
      <c r="H118" s="15">
        <v>4</v>
      </c>
      <c r="I118" s="15">
        <f t="shared" si="23"/>
        <v>8</v>
      </c>
      <c r="J118" s="87">
        <f>1+(F118/45-1)*0.5</f>
        <v>1.43333333333333</v>
      </c>
      <c r="K118" s="88">
        <v>1</v>
      </c>
      <c r="L118" s="89">
        <f t="shared" si="25"/>
        <v>11.4666666666666</v>
      </c>
      <c r="M118" s="90"/>
      <c r="N118" s="15"/>
      <c r="O118" s="15"/>
      <c r="P118" s="15"/>
      <c r="Q118" s="15"/>
      <c r="R118" s="15"/>
      <c r="S118" s="90"/>
      <c r="T118" s="89"/>
      <c r="U118" s="102"/>
      <c r="V118" s="103"/>
      <c r="W118" s="104"/>
      <c r="X118" s="104"/>
      <c r="Y118" s="104"/>
    </row>
    <row r="119" s="38" customFormat="1" ht="30" customHeight="1" spans="1:25">
      <c r="A119" s="65"/>
      <c r="B119" s="116"/>
      <c r="C119" s="61" t="s">
        <v>99</v>
      </c>
      <c r="D119" s="15">
        <v>8</v>
      </c>
      <c r="E119" s="55" t="s">
        <v>207</v>
      </c>
      <c r="F119" s="15">
        <v>73</v>
      </c>
      <c r="G119" s="15">
        <v>2</v>
      </c>
      <c r="H119" s="15">
        <v>4</v>
      </c>
      <c r="I119" s="15">
        <f t="shared" si="23"/>
        <v>8</v>
      </c>
      <c r="J119" s="87">
        <f>1+(F119/45-1)*0.5</f>
        <v>1.31111111111111</v>
      </c>
      <c r="K119" s="88">
        <v>1</v>
      </c>
      <c r="L119" s="89">
        <f t="shared" si="25"/>
        <v>10.4888888888889</v>
      </c>
      <c r="M119" s="90"/>
      <c r="N119" s="15"/>
      <c r="O119" s="15"/>
      <c r="P119" s="15"/>
      <c r="Q119" s="15"/>
      <c r="R119" s="15"/>
      <c r="S119" s="90"/>
      <c r="T119" s="89"/>
      <c r="U119" s="102"/>
      <c r="V119" s="103"/>
      <c r="W119" s="104"/>
      <c r="X119" s="104"/>
      <c r="Y119" s="104"/>
    </row>
    <row r="120" s="38" customFormat="1" ht="30" customHeight="1" spans="1:25">
      <c r="A120" s="52">
        <v>2022230629</v>
      </c>
      <c r="B120" s="118" t="s">
        <v>41</v>
      </c>
      <c r="C120" s="61" t="s">
        <v>102</v>
      </c>
      <c r="D120" s="15">
        <v>48</v>
      </c>
      <c r="E120" s="55" t="s">
        <v>208</v>
      </c>
      <c r="F120" s="15">
        <v>82</v>
      </c>
      <c r="G120" s="15">
        <v>4</v>
      </c>
      <c r="H120" s="15">
        <v>12</v>
      </c>
      <c r="I120" s="15">
        <f t="shared" si="23"/>
        <v>48</v>
      </c>
      <c r="J120" s="87">
        <f>1+(F120/45-1)*0.5</f>
        <v>1.41111111111111</v>
      </c>
      <c r="K120" s="88">
        <v>1</v>
      </c>
      <c r="L120" s="89">
        <f t="shared" ref="L120:L130" si="26">K120*J120*I120</f>
        <v>67.7333333333333</v>
      </c>
      <c r="M120" s="90"/>
      <c r="N120" s="15"/>
      <c r="O120" s="15"/>
      <c r="P120" s="15"/>
      <c r="Q120" s="15"/>
      <c r="R120" s="15"/>
      <c r="S120" s="90"/>
      <c r="T120" s="89"/>
      <c r="U120" s="102">
        <f>L120+L121+L122+L123+L124+L125+L126</f>
        <v>192.6</v>
      </c>
      <c r="V120" s="103"/>
      <c r="W120" s="104"/>
      <c r="X120" s="104"/>
      <c r="Y120" s="104"/>
    </row>
    <row r="121" s="38" customFormat="1" ht="26" customHeight="1" spans="1:25">
      <c r="A121" s="65"/>
      <c r="B121" s="116"/>
      <c r="C121" s="61" t="s">
        <v>102</v>
      </c>
      <c r="D121" s="15">
        <v>48</v>
      </c>
      <c r="E121" s="55" t="s">
        <v>209</v>
      </c>
      <c r="F121" s="15">
        <v>113</v>
      </c>
      <c r="G121" s="15">
        <v>4</v>
      </c>
      <c r="H121" s="15">
        <v>12</v>
      </c>
      <c r="I121" s="15">
        <f t="shared" si="23"/>
        <v>48</v>
      </c>
      <c r="J121" s="87">
        <f>1.5+(F121/45-2)*0.2</f>
        <v>1.60222222222222</v>
      </c>
      <c r="K121" s="88">
        <v>1</v>
      </c>
      <c r="L121" s="89">
        <f t="shared" si="26"/>
        <v>76.9066666666667</v>
      </c>
      <c r="M121" s="90"/>
      <c r="N121" s="15"/>
      <c r="O121" s="15"/>
      <c r="P121" s="15"/>
      <c r="Q121" s="15"/>
      <c r="R121" s="15"/>
      <c r="S121" s="90"/>
      <c r="T121" s="89"/>
      <c r="U121" s="102"/>
      <c r="V121" s="103"/>
      <c r="W121" s="104"/>
      <c r="X121" s="104"/>
      <c r="Y121" s="104"/>
    </row>
    <row r="122" s="38" customFormat="1" ht="30" customHeight="1" spans="1:25">
      <c r="A122" s="65"/>
      <c r="B122" s="116"/>
      <c r="C122" s="61" t="s">
        <v>99</v>
      </c>
      <c r="D122" s="15">
        <v>8</v>
      </c>
      <c r="E122" s="55" t="s">
        <v>208</v>
      </c>
      <c r="F122" s="15">
        <v>82</v>
      </c>
      <c r="G122" s="15">
        <v>2</v>
      </c>
      <c r="H122" s="15">
        <v>4</v>
      </c>
      <c r="I122" s="15">
        <f t="shared" si="23"/>
        <v>8</v>
      </c>
      <c r="J122" s="87">
        <f>1+(F122/45-1)*0.5</f>
        <v>1.41111111111111</v>
      </c>
      <c r="K122" s="88">
        <v>1</v>
      </c>
      <c r="L122" s="89">
        <f t="shared" si="26"/>
        <v>11.2888888888889</v>
      </c>
      <c r="M122" s="90"/>
      <c r="N122" s="15"/>
      <c r="O122" s="15"/>
      <c r="P122" s="15"/>
      <c r="Q122" s="15"/>
      <c r="R122" s="15"/>
      <c r="S122" s="90"/>
      <c r="T122" s="89"/>
      <c r="U122" s="102"/>
      <c r="V122" s="103"/>
      <c r="W122" s="104"/>
      <c r="X122" s="104"/>
      <c r="Y122" s="104"/>
    </row>
    <row r="123" s="38" customFormat="1" ht="30" customHeight="1" spans="1:25">
      <c r="A123" s="65"/>
      <c r="B123" s="116"/>
      <c r="C123" s="61" t="s">
        <v>99</v>
      </c>
      <c r="D123" s="15">
        <v>8</v>
      </c>
      <c r="E123" s="55" t="s">
        <v>210</v>
      </c>
      <c r="F123" s="15">
        <v>166</v>
      </c>
      <c r="G123" s="15">
        <v>2</v>
      </c>
      <c r="H123" s="15">
        <v>4</v>
      </c>
      <c r="I123" s="15">
        <f t="shared" si="23"/>
        <v>8</v>
      </c>
      <c r="J123" s="87">
        <f>1.5+(F123/45-2)*0.2</f>
        <v>1.83777777777778</v>
      </c>
      <c r="K123" s="88">
        <v>1</v>
      </c>
      <c r="L123" s="89">
        <f t="shared" si="26"/>
        <v>14.7022222222222</v>
      </c>
      <c r="M123" s="90"/>
      <c r="N123" s="15"/>
      <c r="O123" s="15"/>
      <c r="P123" s="15"/>
      <c r="Q123" s="15"/>
      <c r="R123" s="15"/>
      <c r="S123" s="90"/>
      <c r="T123" s="89"/>
      <c r="U123" s="102"/>
      <c r="V123" s="103"/>
      <c r="W123" s="104"/>
      <c r="X123" s="104"/>
      <c r="Y123" s="104"/>
    </row>
    <row r="124" s="38" customFormat="1" ht="30" customHeight="1" spans="1:25">
      <c r="A124" s="65"/>
      <c r="B124" s="116"/>
      <c r="C124" s="61" t="s">
        <v>99</v>
      </c>
      <c r="D124" s="15">
        <v>8</v>
      </c>
      <c r="E124" s="55" t="s">
        <v>211</v>
      </c>
      <c r="F124" s="15">
        <v>61</v>
      </c>
      <c r="G124" s="15">
        <v>2</v>
      </c>
      <c r="H124" s="15">
        <v>4</v>
      </c>
      <c r="I124" s="15">
        <f t="shared" si="23"/>
        <v>8</v>
      </c>
      <c r="J124" s="87">
        <f>1+(F124/45-1)*0.5</f>
        <v>1.17777777777778</v>
      </c>
      <c r="K124" s="88">
        <v>1</v>
      </c>
      <c r="L124" s="89">
        <f t="shared" si="26"/>
        <v>9.42222222222222</v>
      </c>
      <c r="M124" s="90"/>
      <c r="N124" s="15"/>
      <c r="O124" s="15"/>
      <c r="P124" s="15"/>
      <c r="Q124" s="15"/>
      <c r="R124" s="15"/>
      <c r="S124" s="90"/>
      <c r="T124" s="89"/>
      <c r="U124" s="102"/>
      <c r="V124" s="103"/>
      <c r="W124" s="104"/>
      <c r="X124" s="104"/>
      <c r="Y124" s="104"/>
    </row>
    <row r="125" s="38" customFormat="1" ht="30" customHeight="1" spans="1:25">
      <c r="A125" s="65"/>
      <c r="B125" s="116"/>
      <c r="C125" s="61" t="s">
        <v>99</v>
      </c>
      <c r="D125" s="15">
        <v>8</v>
      </c>
      <c r="E125" s="55" t="s">
        <v>212</v>
      </c>
      <c r="F125" s="15">
        <v>87</v>
      </c>
      <c r="G125" s="15">
        <v>2</v>
      </c>
      <c r="H125" s="15">
        <v>4</v>
      </c>
      <c r="I125" s="15">
        <v>2</v>
      </c>
      <c r="J125" s="87">
        <f>1+(F125/45-1)*0.5</f>
        <v>1.46666666666667</v>
      </c>
      <c r="K125" s="88">
        <v>1</v>
      </c>
      <c r="L125" s="89">
        <f t="shared" si="26"/>
        <v>2.93333333333333</v>
      </c>
      <c r="M125" s="90"/>
      <c r="N125" s="15"/>
      <c r="O125" s="15"/>
      <c r="P125" s="15"/>
      <c r="Q125" s="15"/>
      <c r="R125" s="15"/>
      <c r="S125" s="90"/>
      <c r="T125" s="89"/>
      <c r="U125" s="102"/>
      <c r="V125" s="103"/>
      <c r="W125" s="104"/>
      <c r="X125" s="104"/>
      <c r="Y125" s="104"/>
    </row>
    <row r="126" s="38" customFormat="1" ht="30" customHeight="1" spans="1:25">
      <c r="A126" s="65"/>
      <c r="B126" s="117"/>
      <c r="C126" s="61" t="s">
        <v>99</v>
      </c>
      <c r="D126" s="15">
        <v>8</v>
      </c>
      <c r="E126" s="55" t="s">
        <v>209</v>
      </c>
      <c r="F126" s="15">
        <v>113</v>
      </c>
      <c r="G126" s="15">
        <v>2</v>
      </c>
      <c r="H126" s="15">
        <v>3</v>
      </c>
      <c r="I126" s="15">
        <f t="shared" ref="I126:I162" si="27">H126*G126</f>
        <v>6</v>
      </c>
      <c r="J126" s="87">
        <f>1.5+(F126/45-2)*0.2</f>
        <v>1.60222222222222</v>
      </c>
      <c r="K126" s="88">
        <v>1</v>
      </c>
      <c r="L126" s="89">
        <f t="shared" si="26"/>
        <v>9.61333333333333</v>
      </c>
      <c r="M126" s="90"/>
      <c r="N126" s="15"/>
      <c r="O126" s="15"/>
      <c r="P126" s="15"/>
      <c r="Q126" s="15"/>
      <c r="R126" s="15"/>
      <c r="S126" s="90"/>
      <c r="T126" s="89"/>
      <c r="U126" s="102"/>
      <c r="V126" s="103"/>
      <c r="W126" s="104"/>
      <c r="X126" s="104"/>
      <c r="Y126" s="104"/>
    </row>
    <row r="127" s="38" customFormat="1" ht="33" customHeight="1" spans="1:25">
      <c r="A127" s="52">
        <v>2022230630</v>
      </c>
      <c r="B127" s="118" t="s">
        <v>42</v>
      </c>
      <c r="C127" s="61" t="s">
        <v>213</v>
      </c>
      <c r="D127" s="15">
        <v>48</v>
      </c>
      <c r="E127" s="55" t="s">
        <v>214</v>
      </c>
      <c r="F127" s="15">
        <v>107</v>
      </c>
      <c r="G127" s="15">
        <v>4</v>
      </c>
      <c r="H127" s="15">
        <v>12</v>
      </c>
      <c r="I127" s="15">
        <f t="shared" si="27"/>
        <v>48</v>
      </c>
      <c r="J127" s="87">
        <f>1.5+(F127/45-2)*0.2</f>
        <v>1.57555555555556</v>
      </c>
      <c r="K127" s="88">
        <v>1</v>
      </c>
      <c r="L127" s="89">
        <f t="shared" si="26"/>
        <v>75.6266666666669</v>
      </c>
      <c r="M127" s="90"/>
      <c r="N127" s="15"/>
      <c r="O127" s="15"/>
      <c r="P127" s="15"/>
      <c r="Q127" s="15"/>
      <c r="R127" s="15"/>
      <c r="S127" s="90"/>
      <c r="T127" s="89"/>
      <c r="U127" s="102">
        <f>L127+L128+L129+L130</f>
        <v>167.711111111111</v>
      </c>
      <c r="V127" s="103"/>
      <c r="W127" s="104"/>
      <c r="X127" s="104"/>
      <c r="Y127" s="104"/>
    </row>
    <row r="128" s="38" customFormat="1" ht="30" customHeight="1" spans="1:25">
      <c r="A128" s="65"/>
      <c r="B128" s="116"/>
      <c r="C128" s="61" t="s">
        <v>213</v>
      </c>
      <c r="D128" s="15">
        <v>48</v>
      </c>
      <c r="E128" s="55" t="s">
        <v>215</v>
      </c>
      <c r="F128" s="15">
        <v>60</v>
      </c>
      <c r="G128" s="15">
        <v>4</v>
      </c>
      <c r="H128" s="15">
        <v>12</v>
      </c>
      <c r="I128" s="15">
        <f t="shared" si="27"/>
        <v>48</v>
      </c>
      <c r="J128" s="87">
        <f>1+(F128/45-1)*0.5</f>
        <v>1.16666666666667</v>
      </c>
      <c r="K128" s="88">
        <v>1.2</v>
      </c>
      <c r="L128" s="89">
        <f t="shared" si="26"/>
        <v>67.2</v>
      </c>
      <c r="M128" s="90"/>
      <c r="N128" s="15"/>
      <c r="O128" s="15"/>
      <c r="P128" s="15"/>
      <c r="Q128" s="15"/>
      <c r="R128" s="15"/>
      <c r="S128" s="90"/>
      <c r="T128" s="89"/>
      <c r="U128" s="102"/>
      <c r="V128" s="103"/>
      <c r="W128" s="104"/>
      <c r="X128" s="104"/>
      <c r="Y128" s="104"/>
    </row>
    <row r="129" s="38" customFormat="1" ht="30" customHeight="1" spans="1:25">
      <c r="A129" s="65"/>
      <c r="B129" s="116"/>
      <c r="C129" s="61" t="s">
        <v>99</v>
      </c>
      <c r="D129" s="15">
        <v>8</v>
      </c>
      <c r="E129" s="55" t="s">
        <v>216</v>
      </c>
      <c r="F129" s="15">
        <v>101</v>
      </c>
      <c r="G129" s="15">
        <v>2</v>
      </c>
      <c r="H129" s="15">
        <v>3</v>
      </c>
      <c r="I129" s="15">
        <f t="shared" si="27"/>
        <v>6</v>
      </c>
      <c r="J129" s="87">
        <f>1.5+(F129/45-2)*0.2</f>
        <v>1.54888888888889</v>
      </c>
      <c r="K129" s="88">
        <v>1</v>
      </c>
      <c r="L129" s="89">
        <f t="shared" si="26"/>
        <v>9.29333333333334</v>
      </c>
      <c r="M129" s="90"/>
      <c r="N129" s="15"/>
      <c r="O129" s="15"/>
      <c r="P129" s="15"/>
      <c r="Q129" s="15"/>
      <c r="R129" s="15"/>
      <c r="S129" s="90"/>
      <c r="T129" s="89"/>
      <c r="U129" s="102"/>
      <c r="V129" s="103"/>
      <c r="W129" s="104"/>
      <c r="X129" s="104"/>
      <c r="Y129" s="104"/>
    </row>
    <row r="130" s="38" customFormat="1" ht="30" customHeight="1" spans="1:25">
      <c r="A130" s="66"/>
      <c r="B130" s="117"/>
      <c r="C130" s="61" t="s">
        <v>99</v>
      </c>
      <c r="D130" s="15">
        <v>8</v>
      </c>
      <c r="E130" s="55" t="s">
        <v>217</v>
      </c>
      <c r="F130" s="15">
        <v>191</v>
      </c>
      <c r="G130" s="15">
        <v>2</v>
      </c>
      <c r="H130" s="15">
        <v>4</v>
      </c>
      <c r="I130" s="15">
        <f t="shared" si="27"/>
        <v>8</v>
      </c>
      <c r="J130" s="87">
        <f>1.5+(F130/45-2)*0.2</f>
        <v>1.94888888888889</v>
      </c>
      <c r="K130" s="88">
        <v>1</v>
      </c>
      <c r="L130" s="89">
        <f t="shared" si="26"/>
        <v>15.5911111111111</v>
      </c>
      <c r="M130" s="90"/>
      <c r="N130" s="15"/>
      <c r="O130" s="15"/>
      <c r="P130" s="15"/>
      <c r="Q130" s="15"/>
      <c r="R130" s="15"/>
      <c r="S130" s="90"/>
      <c r="T130" s="89"/>
      <c r="U130" s="102"/>
      <c r="V130" s="103"/>
      <c r="W130" s="104"/>
      <c r="X130" s="104"/>
      <c r="Y130" s="104"/>
    </row>
    <row r="131" s="38" customFormat="1" ht="30" customHeight="1" spans="1:25">
      <c r="A131" s="73">
        <v>2022230631</v>
      </c>
      <c r="B131" s="116" t="s">
        <v>43</v>
      </c>
      <c r="C131" s="61" t="s">
        <v>102</v>
      </c>
      <c r="D131" s="62">
        <v>48</v>
      </c>
      <c r="E131" s="63" t="s">
        <v>218</v>
      </c>
      <c r="F131" s="62">
        <v>85</v>
      </c>
      <c r="G131" s="15">
        <v>4</v>
      </c>
      <c r="H131" s="15">
        <v>12</v>
      </c>
      <c r="I131" s="15">
        <f t="shared" si="27"/>
        <v>48</v>
      </c>
      <c r="J131" s="87">
        <f>1+(F131/45-1)*0.5</f>
        <v>1.44444444444444</v>
      </c>
      <c r="K131" s="144">
        <v>1</v>
      </c>
      <c r="L131" s="89">
        <f t="shared" ref="L131:L147" si="28">K131*J131*I131</f>
        <v>69.3333333333331</v>
      </c>
      <c r="M131" s="90"/>
      <c r="N131" s="15"/>
      <c r="O131" s="15"/>
      <c r="P131" s="15"/>
      <c r="Q131" s="15"/>
      <c r="R131" s="15"/>
      <c r="S131" s="90"/>
      <c r="T131" s="89"/>
      <c r="U131" s="102">
        <f>L131+L132+L133+L134+L135+L136+L137</f>
        <v>145.857777777778</v>
      </c>
      <c r="V131" s="103"/>
      <c r="W131" s="104"/>
      <c r="X131" s="104"/>
      <c r="Y131" s="104"/>
    </row>
    <row r="132" s="38" customFormat="1" ht="35" customHeight="1" spans="1:25">
      <c r="A132" s="65"/>
      <c r="B132" s="116"/>
      <c r="C132" s="61" t="s">
        <v>99</v>
      </c>
      <c r="D132" s="15">
        <v>8</v>
      </c>
      <c r="E132" s="55" t="s">
        <v>219</v>
      </c>
      <c r="F132" s="15">
        <v>196</v>
      </c>
      <c r="G132" s="15">
        <v>2</v>
      </c>
      <c r="H132" s="15">
        <v>4</v>
      </c>
      <c r="I132" s="15">
        <f t="shared" si="27"/>
        <v>8</v>
      </c>
      <c r="J132" s="87">
        <f>1.5+(F132/45-2)*0.2</f>
        <v>1.97111111111111</v>
      </c>
      <c r="K132" s="144">
        <v>1</v>
      </c>
      <c r="L132" s="89">
        <f t="shared" si="28"/>
        <v>15.7688888888889</v>
      </c>
      <c r="M132" s="90"/>
      <c r="N132" s="15"/>
      <c r="O132" s="15"/>
      <c r="P132" s="15"/>
      <c r="Q132" s="15"/>
      <c r="R132" s="15"/>
      <c r="S132" s="90"/>
      <c r="T132" s="89"/>
      <c r="U132" s="102"/>
      <c r="V132" s="103"/>
      <c r="W132" s="104"/>
      <c r="X132" s="104"/>
      <c r="Y132" s="104"/>
    </row>
    <row r="133" s="38" customFormat="1" ht="33" customHeight="1" spans="1:25">
      <c r="A133" s="65"/>
      <c r="B133" s="116"/>
      <c r="C133" s="61" t="s">
        <v>99</v>
      </c>
      <c r="D133" s="15">
        <v>8</v>
      </c>
      <c r="E133" s="55" t="s">
        <v>220</v>
      </c>
      <c r="F133" s="15">
        <v>90</v>
      </c>
      <c r="G133" s="15">
        <v>2</v>
      </c>
      <c r="H133" s="15">
        <v>4</v>
      </c>
      <c r="I133" s="15">
        <f t="shared" si="27"/>
        <v>8</v>
      </c>
      <c r="J133" s="87">
        <f>1.5+(F133/45-2)*0.2</f>
        <v>1.5</v>
      </c>
      <c r="K133" s="144">
        <v>1</v>
      </c>
      <c r="L133" s="89">
        <f t="shared" si="28"/>
        <v>12</v>
      </c>
      <c r="M133" s="90"/>
      <c r="N133" s="15"/>
      <c r="O133" s="15"/>
      <c r="P133" s="15"/>
      <c r="Q133" s="15"/>
      <c r="R133" s="15"/>
      <c r="S133" s="90"/>
      <c r="T133" s="89"/>
      <c r="U133" s="102"/>
      <c r="V133" s="103"/>
      <c r="W133" s="104"/>
      <c r="X133" s="104"/>
      <c r="Y133" s="104"/>
    </row>
    <row r="134" s="38" customFormat="1" ht="30" customHeight="1" spans="1:25">
      <c r="A134" s="65"/>
      <c r="B134" s="116"/>
      <c r="C134" s="61" t="s">
        <v>99</v>
      </c>
      <c r="D134" s="15">
        <v>8</v>
      </c>
      <c r="E134" s="55" t="s">
        <v>221</v>
      </c>
      <c r="F134" s="15">
        <v>110</v>
      </c>
      <c r="G134" s="15">
        <v>2</v>
      </c>
      <c r="H134" s="15">
        <v>6</v>
      </c>
      <c r="I134" s="15">
        <f t="shared" si="27"/>
        <v>12</v>
      </c>
      <c r="J134" s="87">
        <f>1.5+(F134/45-2)*0.2</f>
        <v>1.58888888888889</v>
      </c>
      <c r="K134" s="144">
        <v>1</v>
      </c>
      <c r="L134" s="89">
        <f t="shared" si="28"/>
        <v>19.0666666666667</v>
      </c>
      <c r="M134" s="90"/>
      <c r="N134" s="15"/>
      <c r="O134" s="15"/>
      <c r="P134" s="15"/>
      <c r="Q134" s="15"/>
      <c r="R134" s="15"/>
      <c r="S134" s="90"/>
      <c r="T134" s="89"/>
      <c r="U134" s="102"/>
      <c r="V134" s="103"/>
      <c r="W134" s="104"/>
      <c r="X134" s="104"/>
      <c r="Y134" s="104"/>
    </row>
    <row r="135" s="38" customFormat="1" ht="33" customHeight="1" spans="1:25">
      <c r="A135" s="65"/>
      <c r="B135" s="116"/>
      <c r="C135" s="61" t="s">
        <v>99</v>
      </c>
      <c r="D135" s="15">
        <v>8</v>
      </c>
      <c r="E135" s="55" t="s">
        <v>222</v>
      </c>
      <c r="F135" s="15">
        <v>90</v>
      </c>
      <c r="G135" s="15">
        <v>2</v>
      </c>
      <c r="H135" s="15">
        <v>4</v>
      </c>
      <c r="I135" s="15">
        <f t="shared" si="27"/>
        <v>8</v>
      </c>
      <c r="J135" s="87">
        <f>1.5+(F135/45-2)*0.2</f>
        <v>1.5</v>
      </c>
      <c r="K135" s="144">
        <v>1</v>
      </c>
      <c r="L135" s="89">
        <f t="shared" si="28"/>
        <v>12</v>
      </c>
      <c r="M135" s="90"/>
      <c r="N135" s="15"/>
      <c r="O135" s="15"/>
      <c r="P135" s="15"/>
      <c r="Q135" s="15"/>
      <c r="R135" s="15"/>
      <c r="S135" s="90"/>
      <c r="T135" s="89"/>
      <c r="U135" s="102"/>
      <c r="V135" s="103"/>
      <c r="W135" s="104"/>
      <c r="X135" s="104"/>
      <c r="Y135" s="104"/>
    </row>
    <row r="136" s="38" customFormat="1" ht="27" customHeight="1" spans="1:25">
      <c r="A136" s="65"/>
      <c r="B136" s="116"/>
      <c r="C136" s="61" t="s">
        <v>99</v>
      </c>
      <c r="D136" s="15">
        <v>8</v>
      </c>
      <c r="E136" s="55" t="s">
        <v>223</v>
      </c>
      <c r="F136" s="15">
        <v>89</v>
      </c>
      <c r="G136" s="15">
        <v>2</v>
      </c>
      <c r="H136" s="15">
        <v>4</v>
      </c>
      <c r="I136" s="15">
        <f t="shared" si="27"/>
        <v>8</v>
      </c>
      <c r="J136" s="87">
        <f>1+(F136/45-1)*0.5</f>
        <v>1.48888888888889</v>
      </c>
      <c r="K136" s="144">
        <v>1</v>
      </c>
      <c r="L136" s="89">
        <f t="shared" si="28"/>
        <v>11.9111111111111</v>
      </c>
      <c r="M136" s="90"/>
      <c r="N136" s="15"/>
      <c r="O136" s="15"/>
      <c r="P136" s="15"/>
      <c r="Q136" s="15"/>
      <c r="R136" s="15"/>
      <c r="S136" s="90"/>
      <c r="T136" s="89"/>
      <c r="U136" s="102"/>
      <c r="V136" s="103"/>
      <c r="W136" s="104"/>
      <c r="X136" s="104"/>
      <c r="Y136" s="104"/>
    </row>
    <row r="137" s="38" customFormat="1" ht="27" customHeight="1" spans="1:25">
      <c r="A137" s="65"/>
      <c r="B137" s="116"/>
      <c r="C137" s="61" t="s">
        <v>99</v>
      </c>
      <c r="D137" s="15">
        <v>8</v>
      </c>
      <c r="E137" s="55" t="s">
        <v>224</v>
      </c>
      <c r="F137" s="15">
        <v>85</v>
      </c>
      <c r="G137" s="15">
        <v>2</v>
      </c>
      <c r="H137" s="15">
        <v>2</v>
      </c>
      <c r="I137" s="15">
        <f t="shared" si="27"/>
        <v>4</v>
      </c>
      <c r="J137" s="87">
        <f>1+(F137/45-1)*0.5</f>
        <v>1.44444444444444</v>
      </c>
      <c r="K137" s="144">
        <v>1</v>
      </c>
      <c r="L137" s="89">
        <f t="shared" si="28"/>
        <v>5.77777777777776</v>
      </c>
      <c r="M137" s="90"/>
      <c r="N137" s="15"/>
      <c r="O137" s="15"/>
      <c r="P137" s="15"/>
      <c r="Q137" s="15"/>
      <c r="R137" s="15"/>
      <c r="S137" s="90"/>
      <c r="T137" s="89"/>
      <c r="U137" s="102"/>
      <c r="V137" s="103"/>
      <c r="W137" s="104"/>
      <c r="X137" s="104"/>
      <c r="Y137" s="104"/>
    </row>
    <row r="138" s="38" customFormat="1" ht="35" customHeight="1" spans="1:22">
      <c r="A138" s="52"/>
      <c r="B138" s="53" t="s">
        <v>44</v>
      </c>
      <c r="C138" s="55" t="s">
        <v>225</v>
      </c>
      <c r="D138" s="59">
        <v>48</v>
      </c>
      <c r="E138" s="55" t="s">
        <v>226</v>
      </c>
      <c r="F138" s="59">
        <v>107</v>
      </c>
      <c r="G138" s="59">
        <v>4</v>
      </c>
      <c r="H138" s="15">
        <v>12</v>
      </c>
      <c r="I138" s="15">
        <f t="shared" si="27"/>
        <v>48</v>
      </c>
      <c r="J138" s="87">
        <f>1.5+(F138/45-2)*0.2</f>
        <v>1.57555555555556</v>
      </c>
      <c r="K138" s="88">
        <v>1</v>
      </c>
      <c r="L138" s="89">
        <f t="shared" si="28"/>
        <v>75.6266666666669</v>
      </c>
      <c r="M138" s="23"/>
      <c r="N138" s="23"/>
      <c r="O138" s="23"/>
      <c r="P138" s="23"/>
      <c r="Q138" s="23"/>
      <c r="R138" s="23"/>
      <c r="S138" s="23"/>
      <c r="T138" s="23"/>
      <c r="U138" s="155">
        <f>L138+L139+L140+L141+L142</f>
        <v>178.382222222222</v>
      </c>
      <c r="V138" s="24"/>
    </row>
    <row r="139" s="38" customFormat="1" ht="30" customHeight="1" spans="1:22">
      <c r="A139" s="73"/>
      <c r="B139" s="58"/>
      <c r="C139" s="55" t="s">
        <v>102</v>
      </c>
      <c r="D139" s="59">
        <v>48</v>
      </c>
      <c r="E139" s="55" t="s">
        <v>227</v>
      </c>
      <c r="F139" s="59">
        <v>75</v>
      </c>
      <c r="G139" s="59">
        <v>4</v>
      </c>
      <c r="H139" s="15">
        <v>12</v>
      </c>
      <c r="I139" s="15">
        <f t="shared" si="27"/>
        <v>48</v>
      </c>
      <c r="J139" s="87">
        <f>1+(F139/45-1)*0.5</f>
        <v>1.33333333333333</v>
      </c>
      <c r="K139" s="88">
        <v>1</v>
      </c>
      <c r="L139" s="89">
        <f t="shared" si="28"/>
        <v>63.9999999999998</v>
      </c>
      <c r="M139" s="23"/>
      <c r="N139" s="23"/>
      <c r="O139" s="23"/>
      <c r="P139" s="23"/>
      <c r="Q139" s="23"/>
      <c r="R139" s="23"/>
      <c r="S139" s="23"/>
      <c r="T139" s="23"/>
      <c r="U139" s="155"/>
      <c r="V139" s="24"/>
    </row>
    <row r="140" s="38" customFormat="1" ht="30" customHeight="1" spans="1:22">
      <c r="A140" s="73"/>
      <c r="B140" s="58"/>
      <c r="C140" s="61" t="s">
        <v>99</v>
      </c>
      <c r="D140" s="59">
        <v>8</v>
      </c>
      <c r="E140" s="55" t="s">
        <v>228</v>
      </c>
      <c r="F140" s="59">
        <v>164</v>
      </c>
      <c r="G140" s="59">
        <v>2</v>
      </c>
      <c r="H140" s="15">
        <v>4</v>
      </c>
      <c r="I140" s="15">
        <f t="shared" si="27"/>
        <v>8</v>
      </c>
      <c r="J140" s="87">
        <f>1.5+(F140/45-2)*0.2</f>
        <v>1.82888888888889</v>
      </c>
      <c r="K140" s="88">
        <v>1</v>
      </c>
      <c r="L140" s="89">
        <f t="shared" si="28"/>
        <v>14.6311111111111</v>
      </c>
      <c r="M140" s="23"/>
      <c r="N140" s="23"/>
      <c r="O140" s="23"/>
      <c r="P140" s="23"/>
      <c r="Q140" s="23"/>
      <c r="R140" s="23"/>
      <c r="S140" s="23"/>
      <c r="T140" s="23"/>
      <c r="U140" s="155"/>
      <c r="V140" s="24"/>
    </row>
    <row r="141" s="38" customFormat="1" ht="30" customHeight="1" spans="1:22">
      <c r="A141" s="73"/>
      <c r="B141" s="58"/>
      <c r="C141" s="61" t="s">
        <v>99</v>
      </c>
      <c r="D141" s="59">
        <v>8</v>
      </c>
      <c r="E141" s="55" t="s">
        <v>229</v>
      </c>
      <c r="F141" s="59">
        <v>75</v>
      </c>
      <c r="G141" s="59">
        <v>2</v>
      </c>
      <c r="H141" s="15">
        <v>3</v>
      </c>
      <c r="I141" s="15">
        <f t="shared" si="27"/>
        <v>6</v>
      </c>
      <c r="J141" s="87">
        <f>1+(F141/45-1)*0.5</f>
        <v>1.33333333333333</v>
      </c>
      <c r="K141" s="88">
        <v>1</v>
      </c>
      <c r="L141" s="89">
        <f t="shared" si="28"/>
        <v>7.99999999999998</v>
      </c>
      <c r="M141" s="23"/>
      <c r="N141" s="23"/>
      <c r="O141" s="23"/>
      <c r="P141" s="23"/>
      <c r="Q141" s="23"/>
      <c r="R141" s="23"/>
      <c r="S141" s="23"/>
      <c r="T141" s="23"/>
      <c r="U141" s="155"/>
      <c r="V141" s="24"/>
    </row>
    <row r="142" s="38" customFormat="1" ht="30" customHeight="1" spans="1:22">
      <c r="A142" s="123"/>
      <c r="B142" s="124"/>
      <c r="C142" s="61" t="s">
        <v>99</v>
      </c>
      <c r="D142" s="59">
        <v>8</v>
      </c>
      <c r="E142" s="55" t="s">
        <v>230</v>
      </c>
      <c r="F142" s="59">
        <v>206</v>
      </c>
      <c r="G142" s="59">
        <v>2</v>
      </c>
      <c r="H142" s="59">
        <v>4</v>
      </c>
      <c r="I142" s="15">
        <f t="shared" si="27"/>
        <v>8</v>
      </c>
      <c r="J142" s="87">
        <f>1.5+(F142/45-2)*0.2</f>
        <v>2.01555555555556</v>
      </c>
      <c r="K142" s="88">
        <v>1</v>
      </c>
      <c r="L142" s="89">
        <f t="shared" si="28"/>
        <v>16.1244444444444</v>
      </c>
      <c r="M142" s="23"/>
      <c r="N142" s="23"/>
      <c r="O142" s="23"/>
      <c r="P142" s="23"/>
      <c r="Q142" s="23"/>
      <c r="R142" s="23"/>
      <c r="S142" s="23"/>
      <c r="T142" s="23"/>
      <c r="U142" s="155"/>
      <c r="V142" s="24"/>
    </row>
    <row r="143" s="38" customFormat="1" ht="30" customHeight="1" spans="1:22">
      <c r="A143" s="73"/>
      <c r="B143" s="58" t="s">
        <v>46</v>
      </c>
      <c r="C143" s="55" t="s">
        <v>102</v>
      </c>
      <c r="D143" s="59">
        <v>48</v>
      </c>
      <c r="E143" s="55" t="s">
        <v>231</v>
      </c>
      <c r="F143" s="59">
        <v>91</v>
      </c>
      <c r="G143" s="59">
        <v>4</v>
      </c>
      <c r="H143" s="59">
        <v>12</v>
      </c>
      <c r="I143" s="15">
        <f t="shared" si="27"/>
        <v>48</v>
      </c>
      <c r="J143" s="87">
        <f>1.5+(F143/45-2)*0.2</f>
        <v>1.50444444444444</v>
      </c>
      <c r="K143" s="88">
        <v>1</v>
      </c>
      <c r="L143" s="89">
        <f t="shared" si="28"/>
        <v>72.2133333333333</v>
      </c>
      <c r="M143" s="23"/>
      <c r="N143" s="23"/>
      <c r="O143" s="23"/>
      <c r="P143" s="23"/>
      <c r="Q143" s="23"/>
      <c r="R143" s="23"/>
      <c r="S143" s="23"/>
      <c r="T143" s="23"/>
      <c r="U143" s="155">
        <f>L143+L144+L145+L146+L147</f>
        <v>185.106666666667</v>
      </c>
      <c r="V143" s="24"/>
    </row>
    <row r="144" s="38" customFormat="1" ht="30" customHeight="1" spans="1:22">
      <c r="A144" s="73"/>
      <c r="B144" s="58"/>
      <c r="C144" s="55" t="s">
        <v>102</v>
      </c>
      <c r="D144" s="59">
        <v>48</v>
      </c>
      <c r="E144" s="55" t="s">
        <v>232</v>
      </c>
      <c r="F144" s="59">
        <v>128</v>
      </c>
      <c r="G144" s="59">
        <v>4</v>
      </c>
      <c r="H144" s="59">
        <v>12</v>
      </c>
      <c r="I144" s="15">
        <f t="shared" si="27"/>
        <v>48</v>
      </c>
      <c r="J144" s="87">
        <f>1.5+(F144/45-2)*0.2</f>
        <v>1.66888888888889</v>
      </c>
      <c r="K144" s="88">
        <v>1</v>
      </c>
      <c r="L144" s="89">
        <f t="shared" si="28"/>
        <v>80.1066666666667</v>
      </c>
      <c r="M144" s="23"/>
      <c r="N144" s="23"/>
      <c r="O144" s="23"/>
      <c r="P144" s="23"/>
      <c r="Q144" s="23"/>
      <c r="R144" s="23"/>
      <c r="S144" s="23"/>
      <c r="T144" s="23"/>
      <c r="U144" s="155"/>
      <c r="V144" s="24"/>
    </row>
    <row r="145" s="38" customFormat="1" ht="30" customHeight="1" spans="1:22">
      <c r="A145" s="73"/>
      <c r="B145" s="58"/>
      <c r="C145" s="61" t="s">
        <v>99</v>
      </c>
      <c r="D145" s="59">
        <v>8</v>
      </c>
      <c r="E145" s="55" t="s">
        <v>233</v>
      </c>
      <c r="F145" s="59">
        <v>78</v>
      </c>
      <c r="G145" s="59">
        <v>2</v>
      </c>
      <c r="H145" s="59">
        <v>3</v>
      </c>
      <c r="I145" s="15">
        <f t="shared" si="27"/>
        <v>6</v>
      </c>
      <c r="J145" s="87">
        <f>1+(F145/45-1)*0.5</f>
        <v>1.36666666666667</v>
      </c>
      <c r="K145" s="88">
        <v>1</v>
      </c>
      <c r="L145" s="89">
        <f t="shared" si="28"/>
        <v>8.2</v>
      </c>
      <c r="M145" s="23"/>
      <c r="N145" s="23"/>
      <c r="O145" s="23"/>
      <c r="P145" s="23"/>
      <c r="Q145" s="23"/>
      <c r="R145" s="23"/>
      <c r="S145" s="23"/>
      <c r="T145" s="23"/>
      <c r="U145" s="155"/>
      <c r="V145" s="24"/>
    </row>
    <row r="146" s="38" customFormat="1" ht="30" customHeight="1" spans="1:22">
      <c r="A146" s="73"/>
      <c r="B146" s="58"/>
      <c r="C146" s="61" t="s">
        <v>99</v>
      </c>
      <c r="D146" s="59">
        <v>8</v>
      </c>
      <c r="E146" s="55" t="s">
        <v>234</v>
      </c>
      <c r="F146" s="59">
        <v>79</v>
      </c>
      <c r="G146" s="59">
        <v>2</v>
      </c>
      <c r="H146" s="59">
        <v>4</v>
      </c>
      <c r="I146" s="15">
        <f t="shared" si="27"/>
        <v>8</v>
      </c>
      <c r="J146" s="87">
        <f>1+(F146/45-1)*0.5</f>
        <v>1.37777777777778</v>
      </c>
      <c r="K146" s="88">
        <v>1</v>
      </c>
      <c r="L146" s="89">
        <f t="shared" si="28"/>
        <v>11.0222222222222</v>
      </c>
      <c r="M146" s="23"/>
      <c r="N146" s="23"/>
      <c r="O146" s="23"/>
      <c r="P146" s="23"/>
      <c r="Q146" s="23"/>
      <c r="R146" s="23"/>
      <c r="S146" s="23"/>
      <c r="T146" s="23"/>
      <c r="U146" s="155"/>
      <c r="V146" s="24"/>
    </row>
    <row r="147" s="38" customFormat="1" ht="30" customHeight="1" spans="1:22">
      <c r="A147" s="73"/>
      <c r="B147" s="58"/>
      <c r="C147" s="61" t="s">
        <v>99</v>
      </c>
      <c r="D147" s="59">
        <v>8</v>
      </c>
      <c r="E147" s="55" t="s">
        <v>235</v>
      </c>
      <c r="F147" s="59">
        <v>134</v>
      </c>
      <c r="G147" s="59">
        <v>2</v>
      </c>
      <c r="H147" s="59">
        <v>4</v>
      </c>
      <c r="I147" s="15">
        <f t="shared" si="27"/>
        <v>8</v>
      </c>
      <c r="J147" s="87">
        <f>1.5+(F147/45-2)*0.2</f>
        <v>1.69555555555556</v>
      </c>
      <c r="K147" s="88">
        <v>1</v>
      </c>
      <c r="L147" s="89">
        <f t="shared" si="28"/>
        <v>13.5644444444444</v>
      </c>
      <c r="M147" s="23"/>
      <c r="N147" s="23"/>
      <c r="O147" s="23"/>
      <c r="P147" s="23"/>
      <c r="Q147" s="23"/>
      <c r="R147" s="23"/>
      <c r="S147" s="23"/>
      <c r="T147" s="23"/>
      <c r="U147" s="155"/>
      <c r="V147" s="24"/>
    </row>
    <row r="148" s="38" customFormat="1" ht="33" customHeight="1" spans="1:22">
      <c r="A148" s="53"/>
      <c r="B148" s="53" t="s">
        <v>47</v>
      </c>
      <c r="C148" s="55" t="s">
        <v>102</v>
      </c>
      <c r="D148" s="59">
        <v>48</v>
      </c>
      <c r="E148" s="55" t="s">
        <v>235</v>
      </c>
      <c r="F148" s="59">
        <v>134</v>
      </c>
      <c r="G148" s="59">
        <v>4</v>
      </c>
      <c r="H148" s="59">
        <v>12</v>
      </c>
      <c r="I148" s="15">
        <f t="shared" si="27"/>
        <v>48</v>
      </c>
      <c r="J148" s="87">
        <f>1.5+(F148/45-2)*0.2</f>
        <v>1.69555555555556</v>
      </c>
      <c r="K148" s="88">
        <v>1</v>
      </c>
      <c r="L148" s="89">
        <f t="shared" ref="L148:L153" si="29">K148*J148*I148</f>
        <v>81.3866666666667</v>
      </c>
      <c r="M148" s="23"/>
      <c r="N148" s="23"/>
      <c r="O148" s="23"/>
      <c r="P148" s="23"/>
      <c r="Q148" s="23"/>
      <c r="R148" s="23"/>
      <c r="S148" s="23"/>
      <c r="T148" s="23"/>
      <c r="U148" s="155">
        <f>L148+L149+L150+L151+L152+L153</f>
        <v>194.897777777778</v>
      </c>
      <c r="V148" s="24"/>
    </row>
    <row r="149" s="38" customFormat="1" ht="31" customHeight="1" spans="1:22">
      <c r="A149" s="58"/>
      <c r="B149" s="58"/>
      <c r="C149" s="55" t="s">
        <v>102</v>
      </c>
      <c r="D149" s="59">
        <v>48</v>
      </c>
      <c r="E149" s="55" t="s">
        <v>236</v>
      </c>
      <c r="F149" s="59">
        <v>80</v>
      </c>
      <c r="G149" s="59">
        <v>4</v>
      </c>
      <c r="H149" s="59">
        <v>12</v>
      </c>
      <c r="I149" s="15">
        <f t="shared" si="27"/>
        <v>48</v>
      </c>
      <c r="J149" s="87">
        <f>1+(F149/45-1)*0.5</f>
        <v>1.38888888888889</v>
      </c>
      <c r="K149" s="93">
        <v>1</v>
      </c>
      <c r="L149" s="89">
        <f t="shared" si="29"/>
        <v>66.6666666666667</v>
      </c>
      <c r="M149" s="23"/>
      <c r="N149" s="23"/>
      <c r="O149" s="23"/>
      <c r="P149" s="23"/>
      <c r="Q149" s="23"/>
      <c r="R149" s="23"/>
      <c r="S149" s="23"/>
      <c r="T149" s="23"/>
      <c r="U149" s="155"/>
      <c r="V149" s="24"/>
    </row>
    <row r="150" s="38" customFormat="1" ht="30" customHeight="1" spans="1:22">
      <c r="A150" s="58"/>
      <c r="B150" s="58"/>
      <c r="C150" s="54" t="s">
        <v>99</v>
      </c>
      <c r="D150" s="59">
        <v>8</v>
      </c>
      <c r="E150" s="55" t="s">
        <v>231</v>
      </c>
      <c r="F150" s="59">
        <v>91</v>
      </c>
      <c r="G150" s="59">
        <v>2</v>
      </c>
      <c r="H150" s="59">
        <v>3</v>
      </c>
      <c r="I150" s="15">
        <f t="shared" si="27"/>
        <v>6</v>
      </c>
      <c r="J150" s="87">
        <f t="shared" ref="J150:J155" si="30">1.5+(F150/45-2)*0.2</f>
        <v>1.50444444444444</v>
      </c>
      <c r="K150" s="88">
        <v>1</v>
      </c>
      <c r="L150" s="89">
        <f t="shared" si="29"/>
        <v>9.02666666666667</v>
      </c>
      <c r="M150" s="23"/>
      <c r="N150" s="23"/>
      <c r="O150" s="23"/>
      <c r="P150" s="23"/>
      <c r="Q150" s="23"/>
      <c r="R150" s="23"/>
      <c r="S150" s="23"/>
      <c r="T150" s="23"/>
      <c r="U150" s="155"/>
      <c r="V150" s="24"/>
    </row>
    <row r="151" s="38" customFormat="1" ht="30" customHeight="1" spans="1:22">
      <c r="A151" s="58"/>
      <c r="B151" s="58"/>
      <c r="C151" s="54" t="s">
        <v>99</v>
      </c>
      <c r="D151" s="59">
        <v>8</v>
      </c>
      <c r="E151" s="55" t="s">
        <v>237</v>
      </c>
      <c r="F151" s="59">
        <v>102</v>
      </c>
      <c r="G151" s="59">
        <v>2</v>
      </c>
      <c r="H151" s="59">
        <v>4</v>
      </c>
      <c r="I151" s="15">
        <f t="shared" si="27"/>
        <v>8</v>
      </c>
      <c r="J151" s="87">
        <f t="shared" si="30"/>
        <v>1.55333333333333</v>
      </c>
      <c r="K151" s="93">
        <v>1</v>
      </c>
      <c r="L151" s="89">
        <f t="shared" si="29"/>
        <v>12.4266666666667</v>
      </c>
      <c r="M151" s="23"/>
      <c r="N151" s="23"/>
      <c r="O151" s="23"/>
      <c r="P151" s="23"/>
      <c r="Q151" s="23"/>
      <c r="R151" s="23"/>
      <c r="S151" s="23"/>
      <c r="T151" s="23"/>
      <c r="U151" s="155"/>
      <c r="V151" s="24"/>
    </row>
    <row r="152" s="38" customFormat="1" ht="30" customHeight="1" spans="1:22">
      <c r="A152" s="58"/>
      <c r="B152" s="58"/>
      <c r="C152" s="54" t="s">
        <v>99</v>
      </c>
      <c r="D152" s="59">
        <v>8</v>
      </c>
      <c r="E152" s="55" t="s">
        <v>238</v>
      </c>
      <c r="F152" s="59">
        <v>185</v>
      </c>
      <c r="G152" s="59">
        <v>2</v>
      </c>
      <c r="H152" s="59">
        <v>4</v>
      </c>
      <c r="I152" s="15">
        <f t="shared" si="27"/>
        <v>8</v>
      </c>
      <c r="J152" s="87">
        <f t="shared" si="30"/>
        <v>1.92222222222222</v>
      </c>
      <c r="K152" s="93">
        <v>1</v>
      </c>
      <c r="L152" s="89">
        <f t="shared" si="29"/>
        <v>15.3777777777778</v>
      </c>
      <c r="M152" s="23"/>
      <c r="N152" s="23"/>
      <c r="O152" s="23"/>
      <c r="P152" s="23"/>
      <c r="Q152" s="23"/>
      <c r="R152" s="23"/>
      <c r="S152" s="23"/>
      <c r="T152" s="23"/>
      <c r="U152" s="155"/>
      <c r="V152" s="24"/>
    </row>
    <row r="153" s="38" customFormat="1" ht="30" customHeight="1" spans="1:22">
      <c r="A153" s="124"/>
      <c r="B153" s="124"/>
      <c r="C153" s="54" t="s">
        <v>99</v>
      </c>
      <c r="D153" s="59">
        <v>8</v>
      </c>
      <c r="E153" s="55" t="s">
        <v>239</v>
      </c>
      <c r="F153" s="59">
        <v>128</v>
      </c>
      <c r="G153" s="59">
        <v>2</v>
      </c>
      <c r="H153" s="59">
        <v>3</v>
      </c>
      <c r="I153" s="15">
        <f t="shared" si="27"/>
        <v>6</v>
      </c>
      <c r="J153" s="87">
        <f t="shared" si="30"/>
        <v>1.66888888888889</v>
      </c>
      <c r="K153" s="88">
        <v>1</v>
      </c>
      <c r="L153" s="89">
        <f t="shared" si="29"/>
        <v>10.0133333333333</v>
      </c>
      <c r="M153" s="23"/>
      <c r="N153" s="23"/>
      <c r="O153" s="23"/>
      <c r="P153" s="23"/>
      <c r="Q153" s="23"/>
      <c r="R153" s="23"/>
      <c r="S153" s="23"/>
      <c r="T153" s="23"/>
      <c r="U153" s="155"/>
      <c r="V153" s="24"/>
    </row>
    <row r="154" s="38" customFormat="1" ht="30" customHeight="1" spans="1:22">
      <c r="A154" s="58"/>
      <c r="B154" s="58" t="s">
        <v>48</v>
      </c>
      <c r="C154" s="54" t="s">
        <v>102</v>
      </c>
      <c r="D154" s="59">
        <v>48</v>
      </c>
      <c r="E154" s="125" t="s">
        <v>240</v>
      </c>
      <c r="F154" s="59">
        <v>132</v>
      </c>
      <c r="G154" s="59">
        <v>4</v>
      </c>
      <c r="H154" s="59">
        <v>12</v>
      </c>
      <c r="I154" s="15">
        <f t="shared" si="27"/>
        <v>48</v>
      </c>
      <c r="J154" s="87">
        <f t="shared" si="30"/>
        <v>1.68666666666667</v>
      </c>
      <c r="K154" s="88">
        <v>1</v>
      </c>
      <c r="L154" s="89">
        <f t="shared" ref="L148:L159" si="31">K154*J154*I154</f>
        <v>80.96</v>
      </c>
      <c r="M154" s="23"/>
      <c r="N154" s="23"/>
      <c r="O154" s="23"/>
      <c r="P154" s="23"/>
      <c r="Q154" s="23"/>
      <c r="R154" s="23"/>
      <c r="S154" s="23"/>
      <c r="T154" s="23"/>
      <c r="U154" s="155">
        <f>L154+L155+L156+L157+L158</f>
        <v>187.177777777778</v>
      </c>
      <c r="V154" s="24"/>
    </row>
    <row r="155" s="38" customFormat="1" ht="30" customHeight="1" spans="1:22">
      <c r="A155" s="58"/>
      <c r="B155" s="58"/>
      <c r="C155" s="54" t="s">
        <v>102</v>
      </c>
      <c r="D155" s="59">
        <v>48</v>
      </c>
      <c r="E155" s="126" t="s">
        <v>241</v>
      </c>
      <c r="F155" s="59">
        <v>97</v>
      </c>
      <c r="G155" s="59">
        <v>4</v>
      </c>
      <c r="H155" s="59">
        <v>12</v>
      </c>
      <c r="I155" s="15">
        <f t="shared" si="27"/>
        <v>48</v>
      </c>
      <c r="J155" s="87">
        <f t="shared" si="30"/>
        <v>1.53111111111111</v>
      </c>
      <c r="K155" s="88">
        <v>1</v>
      </c>
      <c r="L155" s="89">
        <f t="shared" si="31"/>
        <v>73.4933333333333</v>
      </c>
      <c r="M155" s="23"/>
      <c r="N155" s="23"/>
      <c r="O155" s="23"/>
      <c r="P155" s="23"/>
      <c r="Q155" s="23"/>
      <c r="R155" s="23"/>
      <c r="S155" s="23"/>
      <c r="T155" s="23"/>
      <c r="U155" s="155"/>
      <c r="V155" s="24"/>
    </row>
    <row r="156" s="38" customFormat="1" ht="30" customHeight="1" spans="1:22">
      <c r="A156" s="58"/>
      <c r="B156" s="58"/>
      <c r="C156" s="54" t="s">
        <v>99</v>
      </c>
      <c r="D156" s="59">
        <v>8</v>
      </c>
      <c r="E156" s="126" t="s">
        <v>242</v>
      </c>
      <c r="F156" s="59">
        <v>82</v>
      </c>
      <c r="G156" s="59">
        <v>2</v>
      </c>
      <c r="H156" s="59">
        <v>4</v>
      </c>
      <c r="I156" s="15">
        <f t="shared" si="27"/>
        <v>8</v>
      </c>
      <c r="J156" s="87">
        <f>1+(F156/45-1)*0.5</f>
        <v>1.41111111111111</v>
      </c>
      <c r="K156" s="88">
        <v>1</v>
      </c>
      <c r="L156" s="89">
        <f t="shared" si="31"/>
        <v>11.2888888888889</v>
      </c>
      <c r="M156" s="23"/>
      <c r="N156" s="23"/>
      <c r="O156" s="23"/>
      <c r="P156" s="23"/>
      <c r="Q156" s="23"/>
      <c r="R156" s="23"/>
      <c r="S156" s="23"/>
      <c r="T156" s="23"/>
      <c r="U156" s="155"/>
      <c r="V156" s="24"/>
    </row>
    <row r="157" s="38" customFormat="1" ht="30" customHeight="1" spans="1:22">
      <c r="A157" s="58"/>
      <c r="B157" s="58"/>
      <c r="C157" s="54" t="s">
        <v>99</v>
      </c>
      <c r="D157" s="59">
        <v>8</v>
      </c>
      <c r="E157" s="126" t="s">
        <v>241</v>
      </c>
      <c r="F157" s="59">
        <v>97</v>
      </c>
      <c r="G157" s="59">
        <v>2</v>
      </c>
      <c r="H157" s="59">
        <v>4</v>
      </c>
      <c r="I157" s="15">
        <f t="shared" si="27"/>
        <v>8</v>
      </c>
      <c r="J157" s="87">
        <f>1.5+(F157/45-2)*0.2</f>
        <v>1.53111111111111</v>
      </c>
      <c r="K157" s="88">
        <v>1</v>
      </c>
      <c r="L157" s="89">
        <f t="shared" si="31"/>
        <v>12.2488888888889</v>
      </c>
      <c r="M157" s="23"/>
      <c r="N157" s="23"/>
      <c r="O157" s="23"/>
      <c r="P157" s="23"/>
      <c r="Q157" s="23"/>
      <c r="R157" s="23"/>
      <c r="S157" s="23"/>
      <c r="T157" s="23"/>
      <c r="U157" s="155"/>
      <c r="V157" s="24"/>
    </row>
    <row r="158" s="38" customFormat="1" ht="30" customHeight="1" spans="1:22">
      <c r="A158" s="58"/>
      <c r="B158" s="58"/>
      <c r="C158" s="127" t="s">
        <v>99</v>
      </c>
      <c r="D158" s="53">
        <v>8</v>
      </c>
      <c r="E158" s="128" t="s">
        <v>243</v>
      </c>
      <c r="F158" s="53">
        <v>97</v>
      </c>
      <c r="G158" s="53">
        <v>2</v>
      </c>
      <c r="H158" s="53">
        <v>3</v>
      </c>
      <c r="I158" s="69">
        <f t="shared" si="27"/>
        <v>6</v>
      </c>
      <c r="J158" s="87">
        <f>1.5+(F158/45-2)*0.2</f>
        <v>1.53111111111111</v>
      </c>
      <c r="K158" s="87">
        <v>1</v>
      </c>
      <c r="L158" s="112">
        <f t="shared" si="31"/>
        <v>9.18666666666667</v>
      </c>
      <c r="M158" s="145"/>
      <c r="N158" s="145"/>
      <c r="O158" s="145"/>
      <c r="P158" s="145"/>
      <c r="Q158" s="145"/>
      <c r="R158" s="145"/>
      <c r="S158" s="145"/>
      <c r="T158" s="145"/>
      <c r="U158" s="156"/>
      <c r="V158" s="24"/>
    </row>
    <row r="159" s="38" customFormat="1" ht="30" customHeight="1" spans="1:22">
      <c r="A159" s="59">
        <v>2018210472</v>
      </c>
      <c r="B159" s="59" t="s">
        <v>53</v>
      </c>
      <c r="C159" s="55" t="s">
        <v>102</v>
      </c>
      <c r="D159" s="59">
        <v>48</v>
      </c>
      <c r="E159" s="55" t="s">
        <v>244</v>
      </c>
      <c r="F159" s="59">
        <v>87</v>
      </c>
      <c r="G159" s="59">
        <v>4</v>
      </c>
      <c r="H159" s="59">
        <v>12</v>
      </c>
      <c r="I159" s="15">
        <f t="shared" si="27"/>
        <v>48</v>
      </c>
      <c r="J159" s="88">
        <f>1+(F159/45-1)*0.5</f>
        <v>1.46666666666667</v>
      </c>
      <c r="K159" s="93">
        <v>1</v>
      </c>
      <c r="L159" s="89">
        <f t="shared" si="31"/>
        <v>70.4</v>
      </c>
      <c r="M159" s="23"/>
      <c r="N159" s="23"/>
      <c r="O159" s="23"/>
      <c r="P159" s="23"/>
      <c r="Q159" s="23"/>
      <c r="R159" s="23"/>
      <c r="S159" s="23"/>
      <c r="T159" s="23"/>
      <c r="U159" s="155">
        <v>70.4</v>
      </c>
      <c r="V159" s="24"/>
    </row>
    <row r="160" s="37" customFormat="1" ht="30" customHeight="1" spans="1:22">
      <c r="A160" s="129" t="s">
        <v>58</v>
      </c>
      <c r="B160" s="130" t="s">
        <v>59</v>
      </c>
      <c r="C160" s="131" t="s">
        <v>99</v>
      </c>
      <c r="D160" s="132">
        <v>2</v>
      </c>
      <c r="E160" s="131" t="s">
        <v>231</v>
      </c>
      <c r="F160" s="133">
        <v>96</v>
      </c>
      <c r="G160" s="134">
        <v>2</v>
      </c>
      <c r="H160" s="134">
        <v>1</v>
      </c>
      <c r="I160" s="132">
        <f t="shared" si="27"/>
        <v>2</v>
      </c>
      <c r="J160" s="146">
        <f>1.5+(F160/45-2)*0.2</f>
        <v>1.52666666666667</v>
      </c>
      <c r="K160" s="147">
        <v>1</v>
      </c>
      <c r="L160" s="148">
        <f t="shared" ref="L160:L167" si="32">K160*J160*I160</f>
        <v>3.05333333333333</v>
      </c>
      <c r="M160" s="134"/>
      <c r="N160" s="134"/>
      <c r="O160" s="134"/>
      <c r="P160" s="134"/>
      <c r="Q160" s="134"/>
      <c r="R160" s="134"/>
      <c r="S160" s="134"/>
      <c r="T160" s="134"/>
      <c r="U160" s="157">
        <f>L160+L161</f>
        <v>6.39111111111111</v>
      </c>
      <c r="V160" s="24"/>
    </row>
    <row r="161" s="37" customFormat="1" ht="30" customHeight="1" spans="1:22">
      <c r="A161" s="135"/>
      <c r="B161" s="136"/>
      <c r="C161" s="131" t="s">
        <v>99</v>
      </c>
      <c r="D161" s="132">
        <v>2</v>
      </c>
      <c r="E161" s="131" t="s">
        <v>239</v>
      </c>
      <c r="F161" s="133">
        <v>128</v>
      </c>
      <c r="G161" s="137">
        <v>2</v>
      </c>
      <c r="H161" s="134">
        <v>1</v>
      </c>
      <c r="I161" s="132">
        <f t="shared" si="27"/>
        <v>2</v>
      </c>
      <c r="J161" s="146">
        <f>1.5+(F161/45-2)*0.2</f>
        <v>1.66888888888889</v>
      </c>
      <c r="K161" s="147">
        <v>1</v>
      </c>
      <c r="L161" s="148">
        <f t="shared" si="32"/>
        <v>3.33777777777778</v>
      </c>
      <c r="M161" s="134"/>
      <c r="N161" s="134"/>
      <c r="O161" s="134"/>
      <c r="P161" s="134"/>
      <c r="Q161" s="134"/>
      <c r="R161" s="134"/>
      <c r="S161" s="134"/>
      <c r="T161" s="134"/>
      <c r="U161" s="157"/>
      <c r="V161" s="24"/>
    </row>
    <row r="162" s="37" customFormat="1" ht="30" customHeight="1" spans="1:22">
      <c r="A162" s="133" t="s">
        <v>58</v>
      </c>
      <c r="B162" s="136" t="s">
        <v>60</v>
      </c>
      <c r="C162" s="138" t="s">
        <v>99</v>
      </c>
      <c r="D162" s="133">
        <v>4</v>
      </c>
      <c r="E162" s="131" t="s">
        <v>224</v>
      </c>
      <c r="F162" s="132">
        <v>85</v>
      </c>
      <c r="G162" s="139">
        <v>2</v>
      </c>
      <c r="H162" s="134">
        <v>2</v>
      </c>
      <c r="I162" s="132">
        <f t="shared" si="27"/>
        <v>4</v>
      </c>
      <c r="J162" s="146">
        <f>1+(F162/45-1)*0.5</f>
        <v>1.44444444444444</v>
      </c>
      <c r="K162" s="147">
        <v>1</v>
      </c>
      <c r="L162" s="148">
        <f t="shared" si="32"/>
        <v>5.77777777777778</v>
      </c>
      <c r="M162" s="134"/>
      <c r="N162" s="134"/>
      <c r="O162" s="134"/>
      <c r="P162" s="134"/>
      <c r="Q162" s="134"/>
      <c r="R162" s="134"/>
      <c r="S162" s="134"/>
      <c r="T162" s="134"/>
      <c r="U162" s="157">
        <f t="shared" ref="U162:U167" si="33">L162</f>
        <v>5.77777777777778</v>
      </c>
      <c r="V162" s="24"/>
    </row>
    <row r="163" s="37" customFormat="1" ht="30" customHeight="1" spans="1:22">
      <c r="A163" s="133" t="s">
        <v>58</v>
      </c>
      <c r="B163" s="140" t="s">
        <v>61</v>
      </c>
      <c r="C163" s="138" t="s">
        <v>99</v>
      </c>
      <c r="D163" s="133">
        <v>2</v>
      </c>
      <c r="E163" s="131" t="s">
        <v>245</v>
      </c>
      <c r="F163" s="132">
        <v>136</v>
      </c>
      <c r="G163" s="134">
        <v>2</v>
      </c>
      <c r="H163" s="134">
        <v>1</v>
      </c>
      <c r="I163" s="134">
        <v>2</v>
      </c>
      <c r="J163" s="146">
        <f>1.5+(F163/45-2)*0.2</f>
        <v>1.70444444444444</v>
      </c>
      <c r="K163" s="147">
        <v>1</v>
      </c>
      <c r="L163" s="148">
        <f t="shared" si="32"/>
        <v>3.40888888888889</v>
      </c>
      <c r="M163" s="134"/>
      <c r="N163" s="134"/>
      <c r="O163" s="134"/>
      <c r="P163" s="134"/>
      <c r="Q163" s="134"/>
      <c r="R163" s="134"/>
      <c r="S163" s="134"/>
      <c r="T163" s="134"/>
      <c r="U163" s="157">
        <f t="shared" si="33"/>
        <v>3.40888888888889</v>
      </c>
      <c r="V163" s="24"/>
    </row>
    <row r="164" s="37" customFormat="1" ht="30" customHeight="1" spans="1:22">
      <c r="A164" s="133" t="s">
        <v>58</v>
      </c>
      <c r="B164" s="140" t="s">
        <v>62</v>
      </c>
      <c r="C164" s="138" t="s">
        <v>99</v>
      </c>
      <c r="D164" s="133">
        <v>2</v>
      </c>
      <c r="E164" s="131" t="s">
        <v>229</v>
      </c>
      <c r="F164" s="133">
        <v>75</v>
      </c>
      <c r="G164" s="134">
        <v>2</v>
      </c>
      <c r="H164" s="134">
        <v>1</v>
      </c>
      <c r="I164" s="134">
        <v>2</v>
      </c>
      <c r="J164" s="146">
        <f>1+(F164/45-1)*0.5</f>
        <v>1.33333333333333</v>
      </c>
      <c r="K164" s="147">
        <v>1</v>
      </c>
      <c r="L164" s="148">
        <f t="shared" si="32"/>
        <v>2.66666666666667</v>
      </c>
      <c r="M164" s="134"/>
      <c r="N164" s="134"/>
      <c r="O164" s="134"/>
      <c r="P164" s="134"/>
      <c r="Q164" s="134"/>
      <c r="R164" s="134"/>
      <c r="S164" s="134"/>
      <c r="T164" s="134"/>
      <c r="U164" s="157">
        <f t="shared" si="33"/>
        <v>2.66666666666667</v>
      </c>
      <c r="V164" s="24"/>
    </row>
    <row r="165" s="37" customFormat="1" ht="30" customHeight="1" spans="1:22">
      <c r="A165" s="133" t="s">
        <v>58</v>
      </c>
      <c r="B165" s="140" t="s">
        <v>63</v>
      </c>
      <c r="C165" s="138" t="s">
        <v>99</v>
      </c>
      <c r="D165" s="133">
        <v>2</v>
      </c>
      <c r="E165" s="141" t="s">
        <v>243</v>
      </c>
      <c r="F165" s="133">
        <v>97</v>
      </c>
      <c r="G165" s="134">
        <v>2</v>
      </c>
      <c r="H165" s="134">
        <v>1</v>
      </c>
      <c r="I165" s="134">
        <v>2</v>
      </c>
      <c r="J165" s="146">
        <f>1.5+(F165/45-2)*0.2</f>
        <v>1.53111111111111</v>
      </c>
      <c r="K165" s="147">
        <v>1</v>
      </c>
      <c r="L165" s="148">
        <f t="shared" si="32"/>
        <v>3.06222222222222</v>
      </c>
      <c r="M165" s="134"/>
      <c r="N165" s="134"/>
      <c r="O165" s="134"/>
      <c r="P165" s="134"/>
      <c r="Q165" s="134"/>
      <c r="R165" s="134"/>
      <c r="S165" s="134"/>
      <c r="T165" s="134"/>
      <c r="U165" s="157">
        <f t="shared" si="33"/>
        <v>3.06222222222222</v>
      </c>
      <c r="V165" s="24"/>
    </row>
    <row r="166" s="37" customFormat="1" ht="30" customHeight="1" spans="1:22">
      <c r="A166" s="133" t="s">
        <v>58</v>
      </c>
      <c r="B166" s="140" t="s">
        <v>64</v>
      </c>
      <c r="C166" s="138" t="s">
        <v>99</v>
      </c>
      <c r="D166" s="133">
        <v>2</v>
      </c>
      <c r="E166" s="131" t="s">
        <v>233</v>
      </c>
      <c r="F166" s="133">
        <v>82</v>
      </c>
      <c r="G166" s="134">
        <v>2</v>
      </c>
      <c r="H166" s="134">
        <v>1</v>
      </c>
      <c r="I166" s="137">
        <v>2</v>
      </c>
      <c r="J166" s="146">
        <f>1+(F166/45-1)*0.5</f>
        <v>1.41111111111111</v>
      </c>
      <c r="K166" s="149">
        <v>1</v>
      </c>
      <c r="L166" s="148">
        <f t="shared" si="32"/>
        <v>2.82222222222222</v>
      </c>
      <c r="M166" s="134"/>
      <c r="N166" s="134"/>
      <c r="O166" s="134"/>
      <c r="P166" s="134"/>
      <c r="Q166" s="134"/>
      <c r="R166" s="134"/>
      <c r="S166" s="134"/>
      <c r="T166" s="134"/>
      <c r="U166" s="157">
        <f t="shared" si="33"/>
        <v>2.82222222222222</v>
      </c>
      <c r="V166" s="24"/>
    </row>
    <row r="167" s="37" customFormat="1" ht="30" customHeight="1" spans="1:22">
      <c r="A167" s="133" t="s">
        <v>58</v>
      </c>
      <c r="B167" s="140" t="s">
        <v>65</v>
      </c>
      <c r="C167" s="138" t="s">
        <v>102</v>
      </c>
      <c r="D167" s="133">
        <v>2</v>
      </c>
      <c r="E167" s="131" t="s">
        <v>202</v>
      </c>
      <c r="F167" s="132">
        <v>79</v>
      </c>
      <c r="G167" s="134">
        <v>2</v>
      </c>
      <c r="H167" s="134">
        <v>1</v>
      </c>
      <c r="I167" s="134">
        <v>2</v>
      </c>
      <c r="J167" s="146">
        <f>1+(F167/45-1)*0.5</f>
        <v>1.37777777777778</v>
      </c>
      <c r="K167" s="150">
        <v>1</v>
      </c>
      <c r="L167" s="148">
        <f t="shared" si="32"/>
        <v>2.75555555555556</v>
      </c>
      <c r="M167" s="134"/>
      <c r="N167" s="134"/>
      <c r="O167" s="134"/>
      <c r="P167" s="134"/>
      <c r="Q167" s="134"/>
      <c r="R167" s="134"/>
      <c r="S167" s="134"/>
      <c r="T167" s="134"/>
      <c r="U167" s="157">
        <f t="shared" si="33"/>
        <v>2.75555555555556</v>
      </c>
      <c r="V167" s="24"/>
    </row>
    <row r="168" s="37" customFormat="1" ht="30" customHeight="1" spans="1:22">
      <c r="A168" s="133" t="s">
        <v>58</v>
      </c>
      <c r="B168" s="140" t="s">
        <v>66</v>
      </c>
      <c r="C168" s="138" t="s">
        <v>99</v>
      </c>
      <c r="D168" s="133">
        <v>2</v>
      </c>
      <c r="E168" s="131" t="s">
        <v>209</v>
      </c>
      <c r="F168" s="132">
        <v>113</v>
      </c>
      <c r="G168" s="134">
        <v>2</v>
      </c>
      <c r="H168" s="134">
        <v>1</v>
      </c>
      <c r="I168" s="134">
        <v>2</v>
      </c>
      <c r="J168" s="151">
        <f>1.5+(F168/45-2)*0.2</f>
        <v>1.60222222222222</v>
      </c>
      <c r="K168" s="150">
        <v>1</v>
      </c>
      <c r="L168" s="152">
        <f>I168*J168*K168</f>
        <v>3.20444444444444</v>
      </c>
      <c r="M168" s="134"/>
      <c r="N168" s="134"/>
      <c r="O168" s="134"/>
      <c r="P168" s="134"/>
      <c r="Q168" s="134"/>
      <c r="R168" s="134"/>
      <c r="S168" s="134"/>
      <c r="T168" s="134"/>
      <c r="U168" s="158">
        <v>3.2</v>
      </c>
      <c r="V168" s="24"/>
    </row>
    <row r="169" s="37" customFormat="1" ht="27" customHeight="1" spans="1:22">
      <c r="A169" s="133" t="s">
        <v>58</v>
      </c>
      <c r="B169" s="140" t="s">
        <v>67</v>
      </c>
      <c r="C169" s="138" t="s">
        <v>99</v>
      </c>
      <c r="D169" s="133">
        <v>2</v>
      </c>
      <c r="E169" s="131" t="s">
        <v>197</v>
      </c>
      <c r="F169" s="132">
        <v>94</v>
      </c>
      <c r="G169" s="134">
        <v>2</v>
      </c>
      <c r="H169" s="134">
        <v>1</v>
      </c>
      <c r="I169" s="134">
        <v>2</v>
      </c>
      <c r="J169" s="151">
        <f>1.5+(F169/45-2)*0.2</f>
        <v>1.51777777777778</v>
      </c>
      <c r="K169" s="150">
        <v>1</v>
      </c>
      <c r="L169" s="152">
        <f>I169*J169*K169</f>
        <v>3.03555555555556</v>
      </c>
      <c r="M169" s="134"/>
      <c r="N169" s="134"/>
      <c r="O169" s="134"/>
      <c r="P169" s="134"/>
      <c r="Q169" s="134"/>
      <c r="R169" s="134"/>
      <c r="S169" s="134"/>
      <c r="T169" s="134"/>
      <c r="U169" s="158">
        <v>3</v>
      </c>
      <c r="V169" s="24"/>
    </row>
    <row r="170" ht="25" customHeight="1" spans="1:22">
      <c r="A170" s="133" t="s">
        <v>58</v>
      </c>
      <c r="B170" s="140" t="s">
        <v>68</v>
      </c>
      <c r="C170" s="138" t="s">
        <v>99</v>
      </c>
      <c r="D170" s="133">
        <v>2</v>
      </c>
      <c r="E170" s="131" t="s">
        <v>216</v>
      </c>
      <c r="F170" s="134">
        <v>101</v>
      </c>
      <c r="G170" s="134">
        <v>2</v>
      </c>
      <c r="H170" s="134">
        <v>1</v>
      </c>
      <c r="I170" s="134">
        <v>2</v>
      </c>
      <c r="J170" s="151">
        <f>1.5+(F170/45-2)*0.2</f>
        <v>1.54888888888889</v>
      </c>
      <c r="K170" s="150">
        <v>1</v>
      </c>
      <c r="L170" s="152">
        <f>I170*J170*K170</f>
        <v>3.09777777777778</v>
      </c>
      <c r="M170" s="134"/>
      <c r="N170" s="134"/>
      <c r="O170" s="134"/>
      <c r="P170" s="134"/>
      <c r="Q170" s="134"/>
      <c r="R170" s="134"/>
      <c r="S170" s="134"/>
      <c r="T170" s="134"/>
      <c r="U170" s="158">
        <v>3.1</v>
      </c>
      <c r="V170" s="24"/>
    </row>
    <row r="171" ht="14.25" spans="1:22">
      <c r="A171" s="103"/>
      <c r="B171" s="103"/>
      <c r="C171" s="142"/>
      <c r="D171" s="103"/>
      <c r="E171" s="143"/>
      <c r="F171" s="103"/>
      <c r="G171" s="103"/>
      <c r="H171" s="103"/>
      <c r="I171" s="103"/>
      <c r="J171" s="153"/>
      <c r="K171" s="153"/>
      <c r="L171" s="154"/>
      <c r="M171" s="24"/>
      <c r="N171" s="24"/>
      <c r="O171" s="24"/>
      <c r="P171" s="24"/>
      <c r="Q171" s="24"/>
      <c r="R171" s="24"/>
      <c r="S171" s="24"/>
      <c r="T171" s="24"/>
      <c r="U171" s="159"/>
      <c r="V171" s="24"/>
    </row>
    <row r="172" ht="14.25" spans="1:22">
      <c r="A172" s="103"/>
      <c r="B172" s="103"/>
      <c r="C172" s="142"/>
      <c r="D172" s="103"/>
      <c r="E172" s="143"/>
      <c r="F172" s="103"/>
      <c r="G172" s="103"/>
      <c r="H172" s="103"/>
      <c r="I172" s="103"/>
      <c r="J172" s="153"/>
      <c r="K172" s="153"/>
      <c r="L172" s="154"/>
      <c r="M172" s="24"/>
      <c r="N172" s="24"/>
      <c r="O172" s="24"/>
      <c r="P172" s="24"/>
      <c r="Q172" s="24"/>
      <c r="R172" s="24"/>
      <c r="S172" s="24"/>
      <c r="T172" s="24"/>
      <c r="U172" s="159"/>
      <c r="V172" s="24"/>
    </row>
    <row r="173" ht="14.25" spans="1:22">
      <c r="A173" s="103"/>
      <c r="B173" s="103"/>
      <c r="C173" s="142"/>
      <c r="D173" s="103"/>
      <c r="E173" s="143"/>
      <c r="F173" s="103"/>
      <c r="G173" s="103"/>
      <c r="H173" s="103"/>
      <c r="I173" s="103"/>
      <c r="J173" s="153"/>
      <c r="K173" s="153"/>
      <c r="L173" s="154"/>
      <c r="M173" s="24"/>
      <c r="N173" s="24"/>
      <c r="O173" s="24"/>
      <c r="P173" s="24"/>
      <c r="Q173" s="24"/>
      <c r="R173" s="24"/>
      <c r="S173" s="24"/>
      <c r="T173" s="24"/>
      <c r="U173" s="159"/>
      <c r="V173" s="24"/>
    </row>
    <row r="174" ht="14.25" spans="1:22">
      <c r="A174" s="103"/>
      <c r="B174" s="103"/>
      <c r="C174" s="142"/>
      <c r="D174" s="103"/>
      <c r="E174" s="143"/>
      <c r="F174" s="103"/>
      <c r="G174" s="103"/>
      <c r="H174" s="103"/>
      <c r="I174" s="103"/>
      <c r="J174" s="153"/>
      <c r="K174" s="153"/>
      <c r="L174" s="154"/>
      <c r="M174" s="24"/>
      <c r="N174" s="24"/>
      <c r="O174" s="24"/>
      <c r="P174" s="24"/>
      <c r="Q174" s="24"/>
      <c r="R174" s="24"/>
      <c r="S174" s="24"/>
      <c r="T174" s="24"/>
      <c r="U174" s="159"/>
      <c r="V174" s="24"/>
    </row>
    <row r="175" ht="14.25" spans="1:22">
      <c r="A175" s="103"/>
      <c r="B175" s="103"/>
      <c r="C175" s="142"/>
      <c r="D175" s="103"/>
      <c r="E175" s="143"/>
      <c r="F175" s="103"/>
      <c r="G175" s="24"/>
      <c r="H175" s="103"/>
      <c r="I175" s="103"/>
      <c r="J175" s="153"/>
      <c r="K175" s="153"/>
      <c r="L175" s="154"/>
      <c r="M175" s="24"/>
      <c r="N175" s="24"/>
      <c r="O175" s="24"/>
      <c r="P175" s="24"/>
      <c r="Q175" s="24"/>
      <c r="R175" s="24"/>
      <c r="S175" s="24"/>
      <c r="T175" s="24"/>
      <c r="U175" s="159"/>
      <c r="V175" s="24"/>
    </row>
    <row r="176" ht="14.25" spans="1:22">
      <c r="A176" s="103"/>
      <c r="B176" s="103"/>
      <c r="C176" s="142"/>
      <c r="D176" s="103"/>
      <c r="E176" s="143"/>
      <c r="F176" s="103"/>
      <c r="G176" s="103"/>
      <c r="H176" s="103"/>
      <c r="I176" s="103"/>
      <c r="J176" s="153"/>
      <c r="K176" s="153"/>
      <c r="L176" s="154"/>
      <c r="M176" s="24"/>
      <c r="N176" s="24"/>
      <c r="O176" s="24"/>
      <c r="P176" s="24"/>
      <c r="Q176" s="24"/>
      <c r="R176" s="24"/>
      <c r="S176" s="24"/>
      <c r="T176" s="24"/>
      <c r="U176" s="159"/>
      <c r="V176" s="24"/>
    </row>
    <row r="177" ht="14.25" spans="1:22">
      <c r="A177" s="103"/>
      <c r="B177" s="103"/>
      <c r="C177" s="142"/>
      <c r="D177" s="103"/>
      <c r="E177" s="143"/>
      <c r="F177" s="103"/>
      <c r="G177" s="103"/>
      <c r="H177" s="103"/>
      <c r="I177" s="103"/>
      <c r="J177" s="153"/>
      <c r="K177" s="153"/>
      <c r="L177" s="154"/>
      <c r="M177" s="24"/>
      <c r="N177" s="24"/>
      <c r="O177" s="24"/>
      <c r="P177" s="24"/>
      <c r="Q177" s="24"/>
      <c r="R177" s="24"/>
      <c r="S177" s="24"/>
      <c r="T177" s="24"/>
      <c r="U177" s="159"/>
      <c r="V177" s="24"/>
    </row>
    <row r="178" ht="14.25" spans="1:22">
      <c r="A178" s="103"/>
      <c r="B178" s="103"/>
      <c r="C178" s="142"/>
      <c r="D178" s="103"/>
      <c r="E178" s="143"/>
      <c r="F178" s="103"/>
      <c r="G178" s="103"/>
      <c r="H178" s="103"/>
      <c r="I178" s="103"/>
      <c r="J178" s="153"/>
      <c r="K178" s="153"/>
      <c r="L178" s="154"/>
      <c r="M178" s="24"/>
      <c r="N178" s="24"/>
      <c r="O178" s="24"/>
      <c r="P178" s="24"/>
      <c r="Q178" s="24"/>
      <c r="R178" s="24"/>
      <c r="S178" s="24"/>
      <c r="T178" s="24"/>
      <c r="U178" s="159"/>
      <c r="V178" s="24"/>
    </row>
    <row r="179" ht="14.25" spans="1:22">
      <c r="A179" s="103"/>
      <c r="B179" s="103"/>
      <c r="C179" s="142"/>
      <c r="D179" s="103"/>
      <c r="E179" s="143"/>
      <c r="F179" s="103"/>
      <c r="G179" s="103"/>
      <c r="H179" s="103"/>
      <c r="I179" s="103"/>
      <c r="J179" s="153"/>
      <c r="K179" s="153"/>
      <c r="L179" s="154"/>
      <c r="M179" s="24"/>
      <c r="N179" s="24"/>
      <c r="O179" s="24"/>
      <c r="P179" s="24"/>
      <c r="Q179" s="24"/>
      <c r="R179" s="24"/>
      <c r="S179" s="24"/>
      <c r="T179" s="24"/>
      <c r="U179" s="159"/>
      <c r="V179" s="24"/>
    </row>
    <row r="180" ht="14.25" spans="1:22">
      <c r="A180" s="103"/>
      <c r="B180" s="103"/>
      <c r="C180" s="142"/>
      <c r="D180" s="103"/>
      <c r="E180" s="143"/>
      <c r="F180" s="103"/>
      <c r="G180" s="103"/>
      <c r="H180" s="103"/>
      <c r="I180" s="103"/>
      <c r="J180" s="153"/>
      <c r="K180" s="153"/>
      <c r="L180" s="154"/>
      <c r="M180" s="24"/>
      <c r="N180" s="24"/>
      <c r="O180" s="24"/>
      <c r="P180" s="24"/>
      <c r="Q180" s="24"/>
      <c r="R180" s="24"/>
      <c r="S180" s="24"/>
      <c r="T180" s="24"/>
      <c r="U180" s="159"/>
      <c r="V180" s="24"/>
    </row>
    <row r="181" ht="14.25" spans="1:22">
      <c r="A181" s="103"/>
      <c r="B181" s="103"/>
      <c r="C181" s="142"/>
      <c r="D181" s="103"/>
      <c r="E181" s="143"/>
      <c r="F181" s="103"/>
      <c r="G181" s="103"/>
      <c r="H181" s="103"/>
      <c r="I181" s="103"/>
      <c r="J181" s="153"/>
      <c r="K181" s="153"/>
      <c r="L181" s="154"/>
      <c r="M181" s="24"/>
      <c r="N181" s="24"/>
      <c r="O181" s="24"/>
      <c r="P181" s="24"/>
      <c r="Q181" s="24"/>
      <c r="R181" s="24"/>
      <c r="S181" s="24"/>
      <c r="T181" s="24"/>
      <c r="U181" s="159"/>
      <c r="V181" s="24"/>
    </row>
    <row r="182" ht="14.25" spans="1:22">
      <c r="A182" s="103"/>
      <c r="B182" s="103"/>
      <c r="C182" s="142"/>
      <c r="D182" s="103"/>
      <c r="E182" s="143"/>
      <c r="F182" s="103"/>
      <c r="G182" s="103"/>
      <c r="H182" s="103"/>
      <c r="I182" s="103"/>
      <c r="J182" s="153"/>
      <c r="K182" s="153"/>
      <c r="L182" s="154"/>
      <c r="M182" s="24"/>
      <c r="N182" s="24"/>
      <c r="O182" s="24"/>
      <c r="P182" s="24"/>
      <c r="Q182" s="24"/>
      <c r="R182" s="24"/>
      <c r="S182" s="24"/>
      <c r="T182" s="24"/>
      <c r="U182" s="159"/>
      <c r="V182" s="24"/>
    </row>
    <row r="183" ht="14.25" spans="1:22">
      <c r="A183" s="103"/>
      <c r="B183" s="103"/>
      <c r="C183" s="142"/>
      <c r="D183" s="103"/>
      <c r="E183" s="143"/>
      <c r="F183" s="103"/>
      <c r="G183" s="103"/>
      <c r="H183" s="103"/>
      <c r="I183" s="103"/>
      <c r="J183" s="153"/>
      <c r="K183" s="153"/>
      <c r="L183" s="154"/>
      <c r="M183" s="24"/>
      <c r="N183" s="24"/>
      <c r="O183" s="24"/>
      <c r="P183" s="24"/>
      <c r="Q183" s="24"/>
      <c r="R183" s="24"/>
      <c r="S183" s="24"/>
      <c r="T183" s="24"/>
      <c r="U183" s="159"/>
      <c r="V183" s="24"/>
    </row>
    <row r="184" ht="14.25" spans="1:22">
      <c r="A184" s="103"/>
      <c r="B184" s="103"/>
      <c r="C184" s="142"/>
      <c r="D184" s="103"/>
      <c r="E184" s="143"/>
      <c r="F184" s="103"/>
      <c r="G184" s="103"/>
      <c r="H184" s="103"/>
      <c r="I184" s="103"/>
      <c r="J184" s="153"/>
      <c r="K184" s="153"/>
      <c r="L184" s="154"/>
      <c r="M184" s="24"/>
      <c r="N184" s="24"/>
      <c r="O184" s="24"/>
      <c r="P184" s="24"/>
      <c r="Q184" s="24"/>
      <c r="R184" s="24"/>
      <c r="S184" s="24"/>
      <c r="T184" s="24"/>
      <c r="U184" s="159"/>
      <c r="V184" s="24"/>
    </row>
    <row r="185" ht="14.25" spans="1:22">
      <c r="A185" s="103"/>
      <c r="B185" s="103"/>
      <c r="C185" s="142"/>
      <c r="D185" s="103"/>
      <c r="E185" s="143"/>
      <c r="F185" s="103"/>
      <c r="G185" s="103"/>
      <c r="H185" s="103"/>
      <c r="I185" s="103"/>
      <c r="J185" s="153"/>
      <c r="K185" s="153"/>
      <c r="L185" s="154"/>
      <c r="M185" s="24"/>
      <c r="N185" s="24"/>
      <c r="O185" s="24"/>
      <c r="P185" s="24"/>
      <c r="Q185" s="24"/>
      <c r="R185" s="24"/>
      <c r="S185" s="24"/>
      <c r="T185" s="24"/>
      <c r="U185" s="159"/>
      <c r="V185" s="24"/>
    </row>
    <row r="186" ht="14.25" spans="1:22">
      <c r="A186" s="103"/>
      <c r="B186" s="103"/>
      <c r="C186" s="142"/>
      <c r="D186" s="103"/>
      <c r="E186" s="143"/>
      <c r="F186" s="103"/>
      <c r="G186" s="103"/>
      <c r="H186" s="103"/>
      <c r="I186" s="103"/>
      <c r="J186" s="153"/>
      <c r="K186" s="153"/>
      <c r="L186" s="154"/>
      <c r="M186" s="24"/>
      <c r="N186" s="24"/>
      <c r="O186" s="24"/>
      <c r="P186" s="24"/>
      <c r="Q186" s="24"/>
      <c r="R186" s="24"/>
      <c r="S186" s="24"/>
      <c r="T186" s="24"/>
      <c r="U186" s="159"/>
      <c r="V186" s="24"/>
    </row>
    <row r="187" ht="14.25" spans="1:22">
      <c r="A187" s="103"/>
      <c r="B187" s="103"/>
      <c r="C187" s="142"/>
      <c r="D187" s="103"/>
      <c r="E187" s="143"/>
      <c r="F187" s="103"/>
      <c r="G187" s="103"/>
      <c r="H187" s="103"/>
      <c r="I187" s="103"/>
      <c r="J187" s="153"/>
      <c r="K187" s="153"/>
      <c r="L187" s="154"/>
      <c r="M187" s="24"/>
      <c r="N187" s="24"/>
      <c r="O187" s="24"/>
      <c r="P187" s="24"/>
      <c r="Q187" s="24"/>
      <c r="R187" s="24"/>
      <c r="S187" s="24"/>
      <c r="T187" s="24"/>
      <c r="U187" s="159"/>
      <c r="V187" s="24"/>
    </row>
    <row r="188" ht="14.25" spans="1:22">
      <c r="A188" s="103"/>
      <c r="B188" s="103"/>
      <c r="C188" s="142"/>
      <c r="D188" s="103"/>
      <c r="E188" s="143"/>
      <c r="F188" s="103"/>
      <c r="G188" s="103"/>
      <c r="H188" s="103"/>
      <c r="I188" s="103"/>
      <c r="J188" s="153"/>
      <c r="K188" s="153"/>
      <c r="L188" s="154"/>
      <c r="M188" s="24"/>
      <c r="N188" s="24"/>
      <c r="O188" s="24"/>
      <c r="P188" s="24"/>
      <c r="Q188" s="24"/>
      <c r="R188" s="24"/>
      <c r="S188" s="24"/>
      <c r="T188" s="24"/>
      <c r="U188" s="159"/>
      <c r="V188" s="24"/>
    </row>
    <row r="189" ht="14.25" spans="1:22">
      <c r="A189" s="103"/>
      <c r="B189" s="103"/>
      <c r="C189" s="142"/>
      <c r="D189" s="103"/>
      <c r="E189" s="143"/>
      <c r="F189" s="103"/>
      <c r="G189" s="103"/>
      <c r="H189" s="103"/>
      <c r="I189" s="103"/>
      <c r="J189" s="153"/>
      <c r="K189" s="153"/>
      <c r="L189" s="154"/>
      <c r="M189" s="24"/>
      <c r="N189" s="24"/>
      <c r="O189" s="24"/>
      <c r="P189" s="24"/>
      <c r="Q189" s="24"/>
      <c r="R189" s="24"/>
      <c r="S189" s="24"/>
      <c r="T189" s="24"/>
      <c r="U189" s="159"/>
      <c r="V189" s="24"/>
    </row>
    <row r="190" ht="14.25" spans="1:22">
      <c r="A190" s="103"/>
      <c r="B190" s="103"/>
      <c r="C190" s="142"/>
      <c r="D190" s="103"/>
      <c r="E190" s="143"/>
      <c r="F190" s="103"/>
      <c r="G190" s="103"/>
      <c r="H190" s="103"/>
      <c r="I190" s="103"/>
      <c r="J190" s="153"/>
      <c r="K190" s="153"/>
      <c r="L190" s="154"/>
      <c r="M190" s="24"/>
      <c r="N190" s="24"/>
      <c r="O190" s="24"/>
      <c r="P190" s="24"/>
      <c r="Q190" s="24"/>
      <c r="R190" s="24"/>
      <c r="S190" s="24"/>
      <c r="T190" s="24"/>
      <c r="U190" s="159"/>
      <c r="V190" s="24"/>
    </row>
    <row r="191" ht="14.25" spans="1:22">
      <c r="A191" s="103"/>
      <c r="B191" s="103"/>
      <c r="C191" s="142"/>
      <c r="D191" s="103"/>
      <c r="E191" s="143"/>
      <c r="F191" s="103"/>
      <c r="G191" s="103"/>
      <c r="H191" s="103"/>
      <c r="I191" s="103"/>
      <c r="J191" s="153"/>
      <c r="K191" s="153"/>
      <c r="L191" s="154"/>
      <c r="M191" s="24"/>
      <c r="N191" s="24"/>
      <c r="O191" s="24"/>
      <c r="P191" s="24"/>
      <c r="Q191" s="24"/>
      <c r="R191" s="24"/>
      <c r="S191" s="24"/>
      <c r="T191" s="24"/>
      <c r="U191" s="159"/>
      <c r="V191" s="24"/>
    </row>
    <row r="192" ht="14.25" spans="1:22">
      <c r="A192" s="103"/>
      <c r="B192" s="103"/>
      <c r="C192" s="142"/>
      <c r="D192" s="103"/>
      <c r="E192" s="143"/>
      <c r="F192" s="103"/>
      <c r="G192" s="103"/>
      <c r="H192" s="103"/>
      <c r="I192" s="103"/>
      <c r="J192" s="153"/>
      <c r="K192" s="153"/>
      <c r="L192" s="154"/>
      <c r="M192" s="24"/>
      <c r="N192" s="24"/>
      <c r="O192" s="24"/>
      <c r="P192" s="24"/>
      <c r="Q192" s="24"/>
      <c r="R192" s="24"/>
      <c r="S192" s="24"/>
      <c r="T192" s="24"/>
      <c r="U192" s="159"/>
      <c r="V192" s="24"/>
    </row>
    <row r="193" ht="14.25" spans="1:22">
      <c r="A193" s="103"/>
      <c r="B193" s="103"/>
      <c r="C193" s="142"/>
      <c r="D193" s="103"/>
      <c r="E193" s="143"/>
      <c r="F193" s="103"/>
      <c r="G193" s="103"/>
      <c r="H193" s="103"/>
      <c r="I193" s="103"/>
      <c r="J193" s="153"/>
      <c r="K193" s="153"/>
      <c r="L193" s="154"/>
      <c r="M193" s="24"/>
      <c r="N193" s="24"/>
      <c r="O193" s="24"/>
      <c r="P193" s="24"/>
      <c r="Q193" s="24"/>
      <c r="R193" s="24"/>
      <c r="S193" s="24"/>
      <c r="T193" s="24"/>
      <c r="U193" s="159"/>
      <c r="V193" s="24"/>
    </row>
    <row r="194" ht="14.25" spans="1:22">
      <c r="A194" s="103"/>
      <c r="B194" s="103"/>
      <c r="C194" s="142"/>
      <c r="D194" s="103"/>
      <c r="E194" s="143"/>
      <c r="F194" s="103"/>
      <c r="G194" s="103"/>
      <c r="H194" s="103"/>
      <c r="I194" s="103"/>
      <c r="J194" s="153"/>
      <c r="K194" s="153"/>
      <c r="L194" s="154"/>
      <c r="M194" s="24"/>
      <c r="N194" s="24"/>
      <c r="O194" s="24"/>
      <c r="P194" s="24"/>
      <c r="Q194" s="24"/>
      <c r="R194" s="24"/>
      <c r="S194" s="24"/>
      <c r="T194" s="24"/>
      <c r="U194" s="159"/>
      <c r="V194" s="24"/>
    </row>
    <row r="195" ht="14.25" spans="1:22">
      <c r="A195" s="103"/>
      <c r="B195" s="103"/>
      <c r="C195" s="142"/>
      <c r="D195" s="103"/>
      <c r="E195" s="143"/>
      <c r="F195" s="103"/>
      <c r="G195" s="103"/>
      <c r="H195" s="103"/>
      <c r="I195" s="103"/>
      <c r="J195" s="153"/>
      <c r="K195" s="153"/>
      <c r="L195" s="154"/>
      <c r="M195" s="24"/>
      <c r="N195" s="24"/>
      <c r="O195" s="24"/>
      <c r="P195" s="24"/>
      <c r="Q195" s="24"/>
      <c r="R195" s="24"/>
      <c r="S195" s="24"/>
      <c r="T195" s="24"/>
      <c r="U195" s="159"/>
      <c r="V195" s="24"/>
    </row>
    <row r="196" ht="14.25" spans="1:22">
      <c r="A196" s="103"/>
      <c r="B196" s="103"/>
      <c r="C196" s="142"/>
      <c r="D196" s="103"/>
      <c r="E196" s="143"/>
      <c r="F196" s="103"/>
      <c r="G196" s="103"/>
      <c r="H196" s="103"/>
      <c r="I196" s="103"/>
      <c r="J196" s="153"/>
      <c r="K196" s="153"/>
      <c r="L196" s="154"/>
      <c r="M196" s="24"/>
      <c r="N196" s="24"/>
      <c r="O196" s="24"/>
      <c r="P196" s="24"/>
      <c r="Q196" s="24"/>
      <c r="R196" s="24"/>
      <c r="S196" s="24"/>
      <c r="T196" s="24"/>
      <c r="U196" s="159"/>
      <c r="V196" s="24"/>
    </row>
    <row r="197" ht="14.25" spans="1:22">
      <c r="A197" s="103"/>
      <c r="B197" s="103"/>
      <c r="C197" s="142"/>
      <c r="D197" s="103"/>
      <c r="E197" s="143"/>
      <c r="F197" s="103"/>
      <c r="G197" s="103"/>
      <c r="H197" s="103"/>
      <c r="I197" s="103"/>
      <c r="J197" s="153"/>
      <c r="K197" s="153"/>
      <c r="L197" s="154"/>
      <c r="M197" s="24"/>
      <c r="N197" s="24"/>
      <c r="O197" s="24"/>
      <c r="P197" s="24"/>
      <c r="Q197" s="24"/>
      <c r="R197" s="24"/>
      <c r="S197" s="24"/>
      <c r="T197" s="24"/>
      <c r="U197" s="159"/>
      <c r="V197" s="24"/>
    </row>
    <row r="198" ht="14.25" spans="1:22">
      <c r="A198" s="103"/>
      <c r="B198" s="103"/>
      <c r="C198" s="142"/>
      <c r="D198" s="103"/>
      <c r="E198" s="143"/>
      <c r="F198" s="103"/>
      <c r="G198" s="103"/>
      <c r="H198" s="103"/>
      <c r="I198" s="103"/>
      <c r="J198" s="153"/>
      <c r="K198" s="153"/>
      <c r="L198" s="154"/>
      <c r="M198" s="24"/>
      <c r="N198" s="24"/>
      <c r="O198" s="24"/>
      <c r="P198" s="24"/>
      <c r="Q198" s="24"/>
      <c r="R198" s="24"/>
      <c r="S198" s="24"/>
      <c r="T198" s="24"/>
      <c r="U198" s="159"/>
      <c r="V198" s="24"/>
    </row>
  </sheetData>
  <mergeCells count="59">
    <mergeCell ref="A1:U1"/>
    <mergeCell ref="A2:B2"/>
    <mergeCell ref="C2:D2"/>
    <mergeCell ref="J2:K2"/>
    <mergeCell ref="L2:M2"/>
    <mergeCell ref="R2:S2"/>
    <mergeCell ref="A3:U3"/>
    <mergeCell ref="C4:L4"/>
    <mergeCell ref="M4:T4"/>
    <mergeCell ref="A4:A5"/>
    <mergeCell ref="A8:A9"/>
    <mergeCell ref="A11:A18"/>
    <mergeCell ref="A19:A26"/>
    <mergeCell ref="A27:A35"/>
    <mergeCell ref="A36:A42"/>
    <mergeCell ref="A43:A47"/>
    <mergeCell ref="A48:A54"/>
    <mergeCell ref="A55:A62"/>
    <mergeCell ref="A63:A68"/>
    <mergeCell ref="A69:A75"/>
    <mergeCell ref="A76:A83"/>
    <mergeCell ref="A84:A90"/>
    <mergeCell ref="A91:A97"/>
    <mergeCell ref="A98:A104"/>
    <mergeCell ref="A105:A111"/>
    <mergeCell ref="A112:A119"/>
    <mergeCell ref="A120:A126"/>
    <mergeCell ref="A127:A130"/>
    <mergeCell ref="A131:A137"/>
    <mergeCell ref="A138:A142"/>
    <mergeCell ref="A148:A153"/>
    <mergeCell ref="A154:A158"/>
    <mergeCell ref="A160:A161"/>
    <mergeCell ref="B4:B5"/>
    <mergeCell ref="B8:B9"/>
    <mergeCell ref="B11:B18"/>
    <mergeCell ref="B19:B26"/>
    <mergeCell ref="B27:B35"/>
    <mergeCell ref="B36:B42"/>
    <mergeCell ref="B43:B47"/>
    <mergeCell ref="B48:B54"/>
    <mergeCell ref="B55:B62"/>
    <mergeCell ref="B63:B68"/>
    <mergeCell ref="B69:B75"/>
    <mergeCell ref="B76:B83"/>
    <mergeCell ref="B84:B90"/>
    <mergeCell ref="B91:B97"/>
    <mergeCell ref="B98:B104"/>
    <mergeCell ref="B105:B111"/>
    <mergeCell ref="B112:B119"/>
    <mergeCell ref="B120:B126"/>
    <mergeCell ref="B127:B130"/>
    <mergeCell ref="B131:B137"/>
    <mergeCell ref="B138:B142"/>
    <mergeCell ref="B143:B147"/>
    <mergeCell ref="B148:B153"/>
    <mergeCell ref="B154:B158"/>
    <mergeCell ref="B160:B161"/>
    <mergeCell ref="U4:U5"/>
  </mergeCells>
  <pageMargins left="0.7" right="0.7" top="0.75" bottom="0.75" header="0.3" footer="0.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0"/>
  <sheetViews>
    <sheetView workbookViewId="0">
      <pane ySplit="5" topLeftCell="A21" activePane="bottomLeft" state="frozen"/>
      <selection/>
      <selection pane="bottomLeft" activeCell="T23" sqref="T23"/>
    </sheetView>
  </sheetViews>
  <sheetFormatPr defaultColWidth="9" defaultRowHeight="13.5"/>
  <cols>
    <col min="1" max="1" width="9.875" customWidth="1"/>
    <col min="2" max="2" width="6.375" customWidth="1"/>
    <col min="3" max="3" width="6.25833333333333" customWidth="1"/>
    <col min="4" max="4" width="6.75833333333333" customWidth="1"/>
    <col min="5" max="5" width="9.25833333333333" customWidth="1"/>
    <col min="6" max="6" width="15.5" customWidth="1"/>
    <col min="7" max="7" width="10.7583333333333" customWidth="1"/>
    <col min="8" max="8" width="5.25833333333333" customWidth="1"/>
    <col min="9" max="13" width="6" customWidth="1"/>
    <col min="14" max="14" width="7.375" customWidth="1"/>
    <col min="15" max="15" width="11.375" customWidth="1"/>
    <col min="16" max="16" width="7" customWidth="1"/>
  </cols>
  <sheetData>
    <row r="1" ht="31.5" customHeight="1" spans="1:16">
      <c r="A1" s="2" t="s">
        <v>246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5"/>
    </row>
    <row r="2" ht="14.25" spans="1:16">
      <c r="A2" s="3" t="s">
        <v>74</v>
      </c>
      <c r="B2" s="3"/>
      <c r="C2" s="4" t="s">
        <v>75</v>
      </c>
      <c r="D2" s="5"/>
      <c r="E2" s="6"/>
      <c r="F2" s="6"/>
      <c r="G2" s="7" t="s">
        <v>76</v>
      </c>
      <c r="H2" s="8" t="s">
        <v>18</v>
      </c>
      <c r="I2" s="26"/>
      <c r="J2" s="26"/>
      <c r="K2" s="6"/>
      <c r="L2" s="5">
        <v>12</v>
      </c>
      <c r="M2" s="27" t="s">
        <v>77</v>
      </c>
      <c r="N2" s="28">
        <v>30</v>
      </c>
      <c r="O2" s="29" t="s">
        <v>78</v>
      </c>
      <c r="P2" s="6"/>
    </row>
    <row r="3" ht="21.95" customHeight="1" spans="1:16">
      <c r="A3" s="9" t="s">
        <v>247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0"/>
    </row>
    <row r="4" ht="21" customHeight="1" spans="1:16">
      <c r="A4" s="10" t="s">
        <v>3</v>
      </c>
      <c r="B4" s="11" t="s">
        <v>4</v>
      </c>
      <c r="C4" s="12" t="s">
        <v>248</v>
      </c>
      <c r="D4" s="11"/>
      <c r="E4" s="11"/>
      <c r="F4" s="11"/>
      <c r="G4" s="11"/>
      <c r="H4" s="11"/>
      <c r="I4" s="12" t="s">
        <v>249</v>
      </c>
      <c r="J4" s="11"/>
      <c r="K4" s="11"/>
      <c r="L4" s="11"/>
      <c r="M4" s="11"/>
      <c r="N4" s="11"/>
      <c r="O4" s="11"/>
      <c r="P4" s="24"/>
    </row>
    <row r="5" ht="36" customHeight="1" spans="1:16">
      <c r="A5" s="10"/>
      <c r="B5" s="11"/>
      <c r="C5" s="13" t="s">
        <v>250</v>
      </c>
      <c r="D5" s="13" t="s">
        <v>251</v>
      </c>
      <c r="E5" s="13" t="s">
        <v>252</v>
      </c>
      <c r="F5" s="13" t="s">
        <v>253</v>
      </c>
      <c r="G5" s="14" t="s">
        <v>254</v>
      </c>
      <c r="H5" s="14" t="s">
        <v>255</v>
      </c>
      <c r="I5" s="13">
        <v>1</v>
      </c>
      <c r="J5" s="13">
        <v>2</v>
      </c>
      <c r="K5" s="13">
        <v>3</v>
      </c>
      <c r="L5" s="13">
        <v>4</v>
      </c>
      <c r="M5" s="13">
        <v>5</v>
      </c>
      <c r="N5" s="13">
        <v>6</v>
      </c>
      <c r="O5" s="31" t="s">
        <v>7</v>
      </c>
      <c r="P5" s="24"/>
    </row>
    <row r="6" s="1" customFormat="1" ht="26" customHeight="1" spans="1:16">
      <c r="A6" s="15">
        <v>1991230320</v>
      </c>
      <c r="B6" s="16" t="s">
        <v>14</v>
      </c>
      <c r="C6" s="13"/>
      <c r="D6" s="13"/>
      <c r="E6" s="17"/>
      <c r="F6" s="18"/>
      <c r="G6" s="14"/>
      <c r="H6" s="14"/>
      <c r="I6" s="13"/>
      <c r="J6" s="13"/>
      <c r="K6" s="18"/>
      <c r="L6" s="18"/>
      <c r="M6" s="18"/>
      <c r="N6" s="18"/>
      <c r="O6" s="18">
        <v>0</v>
      </c>
      <c r="P6" s="24"/>
    </row>
    <row r="7" s="1" customFormat="1" ht="31" customHeight="1" spans="1:16">
      <c r="A7" s="18">
        <v>1992230322</v>
      </c>
      <c r="B7" s="18" t="s">
        <v>16</v>
      </c>
      <c r="C7" s="13"/>
      <c r="D7" s="13"/>
      <c r="E7" s="18"/>
      <c r="F7" s="18"/>
      <c r="G7" s="14"/>
      <c r="H7" s="14"/>
      <c r="I7" s="13"/>
      <c r="J7" s="13"/>
      <c r="K7" s="18"/>
      <c r="L7" s="18"/>
      <c r="M7" s="18"/>
      <c r="N7" s="18"/>
      <c r="O7" s="18">
        <v>0</v>
      </c>
      <c r="P7" s="24"/>
    </row>
    <row r="8" s="1" customFormat="1" ht="30" customHeight="1" spans="1:16">
      <c r="A8" s="18">
        <v>2009230355</v>
      </c>
      <c r="B8" s="18" t="s">
        <v>18</v>
      </c>
      <c r="C8" s="13"/>
      <c r="D8" s="13"/>
      <c r="E8" s="18"/>
      <c r="F8" s="18"/>
      <c r="G8" s="14"/>
      <c r="H8" s="14"/>
      <c r="I8" s="13"/>
      <c r="J8" s="13"/>
      <c r="K8" s="18"/>
      <c r="L8" s="18"/>
      <c r="M8" s="18"/>
      <c r="N8" s="18"/>
      <c r="O8" s="18">
        <v>0</v>
      </c>
      <c r="P8" s="24"/>
    </row>
    <row r="9" s="1" customFormat="1" ht="36" customHeight="1" spans="1:16">
      <c r="A9" s="18">
        <v>2022230614</v>
      </c>
      <c r="B9" s="18" t="s">
        <v>20</v>
      </c>
      <c r="C9" s="13"/>
      <c r="D9" s="13"/>
      <c r="E9" s="18"/>
      <c r="F9" s="18"/>
      <c r="G9" s="14"/>
      <c r="H9" s="14"/>
      <c r="I9" s="13"/>
      <c r="J9" s="13"/>
      <c r="K9" s="18"/>
      <c r="L9" s="18"/>
      <c r="M9" s="18"/>
      <c r="N9" s="18"/>
      <c r="O9" s="18">
        <v>0</v>
      </c>
      <c r="P9" s="24"/>
    </row>
    <row r="10" s="1" customFormat="1" ht="40" customHeight="1" spans="1:16">
      <c r="A10" s="18">
        <v>1989230354</v>
      </c>
      <c r="B10" s="18" t="s">
        <v>22</v>
      </c>
      <c r="C10" s="13"/>
      <c r="D10" s="13"/>
      <c r="E10" s="18"/>
      <c r="F10" s="18" t="s">
        <v>256</v>
      </c>
      <c r="G10" s="14"/>
      <c r="H10" s="14"/>
      <c r="I10" s="13"/>
      <c r="J10" s="13"/>
      <c r="K10" s="21"/>
      <c r="L10" s="18">
        <v>12</v>
      </c>
      <c r="M10" s="18"/>
      <c r="N10" s="18"/>
      <c r="O10" s="18">
        <f>I10+J10+K10+L10+M10+N10</f>
        <v>12</v>
      </c>
      <c r="P10" s="24"/>
    </row>
    <row r="11" s="1" customFormat="1" ht="27" customHeight="1" spans="1:16">
      <c r="A11" s="18">
        <v>1988230352</v>
      </c>
      <c r="B11" s="18" t="s">
        <v>24</v>
      </c>
      <c r="C11" s="13"/>
      <c r="D11" s="13"/>
      <c r="E11" s="13"/>
      <c r="F11" s="18" t="s">
        <v>257</v>
      </c>
      <c r="G11" s="14"/>
      <c r="H11" s="14"/>
      <c r="I11" s="13"/>
      <c r="J11" s="13"/>
      <c r="K11" s="18"/>
      <c r="L11" s="18">
        <v>6</v>
      </c>
      <c r="M11" s="18"/>
      <c r="N11" s="18"/>
      <c r="O11" s="18">
        <f>L11</f>
        <v>6</v>
      </c>
      <c r="P11" s="24"/>
    </row>
    <row r="12" s="1" customFormat="1" ht="35" customHeight="1" spans="1:16">
      <c r="A12" s="18">
        <v>1989230353</v>
      </c>
      <c r="B12" s="18" t="s">
        <v>26</v>
      </c>
      <c r="C12" s="13"/>
      <c r="D12" s="13"/>
      <c r="E12" s="13"/>
      <c r="F12" s="18" t="s">
        <v>258</v>
      </c>
      <c r="G12" s="19"/>
      <c r="H12" s="14"/>
      <c r="I12" s="13"/>
      <c r="J12" s="13"/>
      <c r="K12" s="18"/>
      <c r="L12" s="18">
        <v>8</v>
      </c>
      <c r="M12" s="18"/>
      <c r="N12" s="18"/>
      <c r="O12" s="18">
        <f>I12+J12+K12+L12+M12+N12</f>
        <v>8</v>
      </c>
      <c r="P12" s="24"/>
    </row>
    <row r="13" s="1" customFormat="1" ht="30" customHeight="1" spans="1:16">
      <c r="A13" s="18">
        <v>2020230576</v>
      </c>
      <c r="B13" s="18" t="s">
        <v>27</v>
      </c>
      <c r="C13" s="13"/>
      <c r="D13" s="13"/>
      <c r="E13" s="13"/>
      <c r="F13" s="18"/>
      <c r="G13" s="14"/>
      <c r="H13" s="14"/>
      <c r="I13" s="13"/>
      <c r="J13" s="13"/>
      <c r="K13" s="18"/>
      <c r="L13" s="18"/>
      <c r="M13" s="18"/>
      <c r="N13" s="18"/>
      <c r="O13" s="18">
        <v>0</v>
      </c>
      <c r="P13" s="24"/>
    </row>
    <row r="14" s="1" customFormat="1" ht="44" customHeight="1" spans="1:16">
      <c r="A14" s="20">
        <v>2018230473</v>
      </c>
      <c r="B14" s="18" t="s">
        <v>28</v>
      </c>
      <c r="C14" s="21"/>
      <c r="D14" s="21"/>
      <c r="E14" s="18"/>
      <c r="F14" s="18" t="s">
        <v>259</v>
      </c>
      <c r="G14" s="19"/>
      <c r="H14" s="20"/>
      <c r="I14" s="21"/>
      <c r="J14" s="21"/>
      <c r="K14" s="18"/>
      <c r="L14" s="18">
        <v>18</v>
      </c>
      <c r="M14" s="21"/>
      <c r="N14" s="21"/>
      <c r="O14" s="18">
        <f>I14+J14+K14+L14+M14+N14</f>
        <v>18</v>
      </c>
      <c r="P14" s="24"/>
    </row>
    <row r="15" s="1" customFormat="1" ht="33" customHeight="1" spans="1:16">
      <c r="A15" s="20">
        <v>2019230505</v>
      </c>
      <c r="B15" s="18" t="s">
        <v>29</v>
      </c>
      <c r="C15" s="21"/>
      <c r="D15" s="21"/>
      <c r="E15" s="21"/>
      <c r="F15" s="18" t="s">
        <v>260</v>
      </c>
      <c r="G15" s="19"/>
      <c r="H15" s="20"/>
      <c r="I15" s="21"/>
      <c r="J15" s="21"/>
      <c r="K15" s="21"/>
      <c r="L15" s="21">
        <v>10</v>
      </c>
      <c r="M15" s="21"/>
      <c r="N15" s="20"/>
      <c r="O15" s="18">
        <f>I15+J15+K15+L15+M15+N15</f>
        <v>10</v>
      </c>
      <c r="P15" s="24"/>
    </row>
    <row r="16" s="1" customFormat="1" ht="35" customHeight="1" spans="1:16">
      <c r="A16" s="20">
        <v>2019230506</v>
      </c>
      <c r="B16" s="18" t="s">
        <v>30</v>
      </c>
      <c r="C16" s="21"/>
      <c r="D16" s="21"/>
      <c r="E16" s="18" t="s">
        <v>261</v>
      </c>
      <c r="F16" s="18" t="s">
        <v>262</v>
      </c>
      <c r="G16" s="19"/>
      <c r="H16" s="20"/>
      <c r="I16" s="21"/>
      <c r="J16" s="21"/>
      <c r="K16" s="21">
        <v>2</v>
      </c>
      <c r="L16" s="21">
        <v>8</v>
      </c>
      <c r="M16" s="21"/>
      <c r="N16" s="21"/>
      <c r="O16" s="18">
        <f>I16+J16+K16+L16+M16+N16</f>
        <v>10</v>
      </c>
      <c r="P16" s="24"/>
    </row>
    <row r="17" s="1" customFormat="1" ht="36" customHeight="1" spans="1:16">
      <c r="A17" s="20">
        <v>2019230519</v>
      </c>
      <c r="B17" s="18" t="s">
        <v>31</v>
      </c>
      <c r="C17" s="21"/>
      <c r="D17" s="21"/>
      <c r="E17" s="21" t="s">
        <v>263</v>
      </c>
      <c r="F17" s="18" t="s">
        <v>258</v>
      </c>
      <c r="G17" s="19"/>
      <c r="H17" s="20"/>
      <c r="I17" s="21"/>
      <c r="J17" s="21"/>
      <c r="K17" s="21">
        <v>2</v>
      </c>
      <c r="L17" s="21">
        <v>8</v>
      </c>
      <c r="M17" s="21"/>
      <c r="N17" s="20"/>
      <c r="O17" s="18">
        <f>I17+J17+K17+L17+M17+N17</f>
        <v>10</v>
      </c>
      <c r="P17" s="24"/>
    </row>
    <row r="18" s="1" customFormat="1" ht="36" customHeight="1" spans="1:16">
      <c r="A18" s="20">
        <v>2020310556</v>
      </c>
      <c r="B18" s="18" t="s">
        <v>32</v>
      </c>
      <c r="C18" s="21"/>
      <c r="D18" s="21"/>
      <c r="E18" s="21"/>
      <c r="F18" s="18" t="s">
        <v>256</v>
      </c>
      <c r="G18" s="19"/>
      <c r="H18" s="20"/>
      <c r="I18" s="21"/>
      <c r="J18" s="21"/>
      <c r="K18" s="21"/>
      <c r="L18" s="21">
        <v>12</v>
      </c>
      <c r="M18" s="21"/>
      <c r="N18" s="20"/>
      <c r="O18" s="18">
        <f t="shared" ref="O18:O38" si="0">I18+J18+K18+L18+M18+N18</f>
        <v>12</v>
      </c>
      <c r="P18" s="24"/>
    </row>
    <row r="19" s="1" customFormat="1" ht="36" customHeight="1" spans="1:16">
      <c r="A19" s="20">
        <v>2020310557</v>
      </c>
      <c r="B19" s="18" t="s">
        <v>33</v>
      </c>
      <c r="C19" s="21"/>
      <c r="D19" s="21"/>
      <c r="E19" s="21"/>
      <c r="F19" s="18" t="s">
        <v>260</v>
      </c>
      <c r="G19" s="19"/>
      <c r="H19" s="20"/>
      <c r="I19" s="21"/>
      <c r="J19" s="21"/>
      <c r="K19" s="21"/>
      <c r="L19" s="21">
        <v>10</v>
      </c>
      <c r="M19" s="21"/>
      <c r="N19" s="20"/>
      <c r="O19" s="18">
        <f t="shared" si="0"/>
        <v>10</v>
      </c>
      <c r="P19" s="24"/>
    </row>
    <row r="20" s="1" customFormat="1" ht="42" customHeight="1" spans="1:16">
      <c r="A20" s="20">
        <v>2021230601</v>
      </c>
      <c r="B20" s="18" t="s">
        <v>34</v>
      </c>
      <c r="C20" s="21"/>
      <c r="D20" s="21"/>
      <c r="E20" s="21"/>
      <c r="F20" s="18" t="s">
        <v>258</v>
      </c>
      <c r="G20" s="19"/>
      <c r="H20" s="20"/>
      <c r="I20" s="21"/>
      <c r="J20" s="21"/>
      <c r="K20" s="18"/>
      <c r="L20" s="21">
        <v>8</v>
      </c>
      <c r="M20" s="21"/>
      <c r="N20" s="20"/>
      <c r="O20" s="18">
        <f t="shared" si="0"/>
        <v>8</v>
      </c>
      <c r="P20" s="24"/>
    </row>
    <row r="21" s="1" customFormat="1" ht="42" customHeight="1" spans="1:16">
      <c r="A21" s="20">
        <v>2021230602</v>
      </c>
      <c r="B21" s="18" t="s">
        <v>35</v>
      </c>
      <c r="C21" s="21"/>
      <c r="D21" s="21"/>
      <c r="E21" s="21"/>
      <c r="F21" s="18" t="s">
        <v>260</v>
      </c>
      <c r="G21" s="19"/>
      <c r="H21" s="20"/>
      <c r="I21" s="21"/>
      <c r="J21" s="21"/>
      <c r="K21" s="21"/>
      <c r="L21" s="21">
        <v>10</v>
      </c>
      <c r="M21" s="21"/>
      <c r="N21" s="20"/>
      <c r="O21" s="18">
        <f t="shared" si="0"/>
        <v>10</v>
      </c>
      <c r="P21" s="24"/>
    </row>
    <row r="22" s="1" customFormat="1" ht="30" customHeight="1" spans="1:22">
      <c r="A22" s="20">
        <v>2022230619</v>
      </c>
      <c r="B22" s="18" t="s">
        <v>36</v>
      </c>
      <c r="C22" s="21"/>
      <c r="D22" s="21"/>
      <c r="E22" s="18"/>
      <c r="F22" s="18" t="s">
        <v>256</v>
      </c>
      <c r="G22" s="19"/>
      <c r="H22" s="20"/>
      <c r="I22" s="21"/>
      <c r="J22" s="21"/>
      <c r="K22" s="21"/>
      <c r="L22" s="21">
        <v>12</v>
      </c>
      <c r="M22" s="21"/>
      <c r="N22" s="20"/>
      <c r="O22" s="18">
        <f t="shared" si="0"/>
        <v>12</v>
      </c>
      <c r="P22" s="24"/>
      <c r="S22" s="35"/>
      <c r="T22" s="35"/>
      <c r="U22" s="35"/>
      <c r="V22" s="35"/>
    </row>
    <row r="23" s="1" customFormat="1" ht="38" customHeight="1" spans="1:22">
      <c r="A23" s="20">
        <v>2022230620</v>
      </c>
      <c r="B23" s="18" t="s">
        <v>37</v>
      </c>
      <c r="C23" s="21"/>
      <c r="D23" s="21"/>
      <c r="E23" s="21"/>
      <c r="F23" s="18" t="s">
        <v>258</v>
      </c>
      <c r="G23" s="19"/>
      <c r="H23" s="20"/>
      <c r="I23" s="21"/>
      <c r="J23" s="21"/>
      <c r="K23" s="21"/>
      <c r="L23" s="21">
        <v>8</v>
      </c>
      <c r="M23" s="21"/>
      <c r="N23" s="20"/>
      <c r="O23" s="18">
        <f t="shared" si="0"/>
        <v>8</v>
      </c>
      <c r="P23" s="24"/>
      <c r="S23" s="35"/>
      <c r="T23" s="35"/>
      <c r="U23" s="35"/>
      <c r="V23" s="35"/>
    </row>
    <row r="24" s="1" customFormat="1" ht="38" customHeight="1" spans="1:22">
      <c r="A24" s="15">
        <v>2022230626</v>
      </c>
      <c r="B24" s="18" t="s">
        <v>38</v>
      </c>
      <c r="C24" s="21"/>
      <c r="D24" s="21"/>
      <c r="E24" s="21"/>
      <c r="F24" s="18" t="s">
        <v>264</v>
      </c>
      <c r="G24" s="19"/>
      <c r="H24" s="20"/>
      <c r="I24" s="21"/>
      <c r="J24" s="21"/>
      <c r="K24" s="21"/>
      <c r="L24" s="21">
        <v>20</v>
      </c>
      <c r="M24" s="21"/>
      <c r="N24" s="20"/>
      <c r="O24" s="18">
        <f t="shared" si="0"/>
        <v>20</v>
      </c>
      <c r="P24" s="24"/>
      <c r="S24" s="35"/>
      <c r="T24" s="35"/>
      <c r="U24" s="35"/>
      <c r="V24" s="35"/>
    </row>
    <row r="25" s="1" customFormat="1" ht="40" customHeight="1" spans="1:22">
      <c r="A25" s="15">
        <v>2022230627</v>
      </c>
      <c r="B25" s="18" t="s">
        <v>39</v>
      </c>
      <c r="C25" s="21"/>
      <c r="D25" s="21"/>
      <c r="E25" s="21"/>
      <c r="F25" s="18" t="s">
        <v>260</v>
      </c>
      <c r="G25" s="19"/>
      <c r="H25" s="20"/>
      <c r="I25" s="21"/>
      <c r="J25" s="21"/>
      <c r="K25" s="21"/>
      <c r="L25" s="21">
        <v>10</v>
      </c>
      <c r="M25" s="21"/>
      <c r="N25" s="20"/>
      <c r="O25" s="18">
        <f t="shared" si="0"/>
        <v>10</v>
      </c>
      <c r="P25" s="24"/>
      <c r="S25" s="35"/>
      <c r="T25" s="35"/>
      <c r="U25" s="35"/>
      <c r="V25" s="35"/>
    </row>
    <row r="26" s="1" customFormat="1" ht="40" customHeight="1" spans="1:22">
      <c r="A26" s="20">
        <v>2022230628</v>
      </c>
      <c r="B26" s="18" t="s">
        <v>40</v>
      </c>
      <c r="C26" s="21"/>
      <c r="D26" s="21"/>
      <c r="E26" s="21"/>
      <c r="F26" s="18" t="s">
        <v>258</v>
      </c>
      <c r="G26" s="19"/>
      <c r="H26" s="20"/>
      <c r="I26" s="21"/>
      <c r="J26" s="21"/>
      <c r="K26" s="21"/>
      <c r="L26" s="21">
        <v>8</v>
      </c>
      <c r="M26" s="21"/>
      <c r="N26" s="20"/>
      <c r="O26" s="18">
        <f t="shared" si="0"/>
        <v>8</v>
      </c>
      <c r="P26" s="24"/>
      <c r="S26" s="35"/>
      <c r="T26" s="35"/>
      <c r="U26" s="35"/>
      <c r="V26" s="35"/>
    </row>
    <row r="27" s="1" customFormat="1" ht="40" customHeight="1" spans="1:22">
      <c r="A27" s="20">
        <v>2022230629</v>
      </c>
      <c r="B27" s="18" t="s">
        <v>41</v>
      </c>
      <c r="C27" s="21"/>
      <c r="D27" s="21"/>
      <c r="E27" s="21"/>
      <c r="F27" s="18" t="s">
        <v>256</v>
      </c>
      <c r="G27" s="19"/>
      <c r="H27" s="20"/>
      <c r="I27" s="21"/>
      <c r="J27" s="21"/>
      <c r="K27" s="21"/>
      <c r="L27" s="21">
        <v>12</v>
      </c>
      <c r="M27" s="21"/>
      <c r="N27" s="20"/>
      <c r="O27" s="18">
        <f t="shared" si="0"/>
        <v>12</v>
      </c>
      <c r="P27" s="24"/>
      <c r="S27" s="35"/>
      <c r="T27" s="35"/>
      <c r="U27" s="35"/>
      <c r="V27" s="35"/>
    </row>
    <row r="28" s="1" customFormat="1" ht="39" customHeight="1" spans="1:22">
      <c r="A28" s="20">
        <v>2022230630</v>
      </c>
      <c r="B28" s="18" t="s">
        <v>42</v>
      </c>
      <c r="C28" s="21"/>
      <c r="D28" s="21"/>
      <c r="E28" s="21" t="s">
        <v>265</v>
      </c>
      <c r="F28" s="21" t="s">
        <v>266</v>
      </c>
      <c r="G28" s="19"/>
      <c r="H28" s="20"/>
      <c r="I28" s="21"/>
      <c r="J28" s="21"/>
      <c r="K28" s="21">
        <v>2</v>
      </c>
      <c r="L28" s="21">
        <v>10</v>
      </c>
      <c r="M28" s="21"/>
      <c r="N28" s="20"/>
      <c r="O28" s="18">
        <f t="shared" si="0"/>
        <v>12</v>
      </c>
      <c r="P28" s="24"/>
      <c r="S28" s="35"/>
      <c r="T28" s="35"/>
      <c r="U28" s="35"/>
      <c r="V28" s="35"/>
    </row>
    <row r="29" s="1" customFormat="1" ht="40" customHeight="1" spans="1:22">
      <c r="A29" s="20">
        <v>2022230631</v>
      </c>
      <c r="B29" s="18" t="s">
        <v>43</v>
      </c>
      <c r="C29" s="21"/>
      <c r="D29" s="21"/>
      <c r="F29" s="18" t="s">
        <v>257</v>
      </c>
      <c r="G29" s="19"/>
      <c r="H29" s="20"/>
      <c r="I29" s="21"/>
      <c r="J29" s="21"/>
      <c r="K29" s="21"/>
      <c r="L29" s="21">
        <v>6</v>
      </c>
      <c r="M29" s="21"/>
      <c r="N29" s="20"/>
      <c r="O29" s="18">
        <f t="shared" si="0"/>
        <v>6</v>
      </c>
      <c r="P29" s="24"/>
      <c r="S29" s="35"/>
      <c r="T29" s="35"/>
      <c r="U29" s="35"/>
      <c r="V29" s="35"/>
    </row>
    <row r="30" s="1" customFormat="1" ht="38" customHeight="1" spans="1:22">
      <c r="A30" s="18">
        <v>1985070035</v>
      </c>
      <c r="B30" s="18" t="s">
        <v>49</v>
      </c>
      <c r="C30" s="21"/>
      <c r="D30" s="21"/>
      <c r="E30" s="21"/>
      <c r="F30" s="18"/>
      <c r="G30" s="19"/>
      <c r="H30" s="20"/>
      <c r="I30" s="21"/>
      <c r="J30" s="21"/>
      <c r="K30" s="21"/>
      <c r="L30" s="21"/>
      <c r="M30" s="21"/>
      <c r="N30" s="20"/>
      <c r="O30" s="18">
        <f t="shared" si="0"/>
        <v>0</v>
      </c>
      <c r="P30" s="24"/>
      <c r="S30" s="35"/>
      <c r="T30" s="35"/>
      <c r="U30" s="35"/>
      <c r="V30" s="35"/>
    </row>
    <row r="31" s="1" customFormat="1" ht="51" customHeight="1" spans="1:22">
      <c r="A31" s="18"/>
      <c r="B31" s="18" t="s">
        <v>44</v>
      </c>
      <c r="C31" s="21"/>
      <c r="D31" s="21"/>
      <c r="E31" s="21" t="s">
        <v>267</v>
      </c>
      <c r="F31" s="21" t="s">
        <v>268</v>
      </c>
      <c r="G31" s="19" t="s">
        <v>269</v>
      </c>
      <c r="H31" s="20"/>
      <c r="I31" s="21"/>
      <c r="J31" s="21"/>
      <c r="K31" s="21">
        <v>2</v>
      </c>
      <c r="L31" s="21">
        <v>10</v>
      </c>
      <c r="M31" s="21">
        <v>1</v>
      </c>
      <c r="N31" s="20"/>
      <c r="O31" s="18">
        <f t="shared" si="0"/>
        <v>13</v>
      </c>
      <c r="P31" s="24"/>
      <c r="S31" s="35"/>
      <c r="T31" s="35"/>
      <c r="U31" s="35"/>
      <c r="V31" s="35"/>
    </row>
    <row r="32" s="1" customFormat="1" ht="43" customHeight="1" spans="1:22">
      <c r="A32" s="18"/>
      <c r="B32" s="18" t="s">
        <v>46</v>
      </c>
      <c r="C32" s="21"/>
      <c r="D32" s="21"/>
      <c r="E32" s="21"/>
      <c r="F32" s="18" t="s">
        <v>270</v>
      </c>
      <c r="G32" s="19" t="s">
        <v>269</v>
      </c>
      <c r="H32" s="20"/>
      <c r="I32" s="21"/>
      <c r="J32" s="21"/>
      <c r="K32" s="21"/>
      <c r="L32" s="21">
        <v>14</v>
      </c>
      <c r="M32" s="21">
        <v>1</v>
      </c>
      <c r="N32" s="20"/>
      <c r="O32" s="18">
        <f t="shared" si="0"/>
        <v>15</v>
      </c>
      <c r="P32" s="24"/>
      <c r="S32" s="35"/>
      <c r="T32" s="35"/>
      <c r="U32" s="35"/>
      <c r="V32" s="35"/>
    </row>
    <row r="33" s="1" customFormat="1" ht="38" customHeight="1" spans="1:22">
      <c r="A33" s="18"/>
      <c r="B33" s="18" t="s">
        <v>47</v>
      </c>
      <c r="C33" s="21"/>
      <c r="D33" s="21"/>
      <c r="E33" s="21"/>
      <c r="F33" s="18" t="s">
        <v>256</v>
      </c>
      <c r="G33" s="19" t="s">
        <v>269</v>
      </c>
      <c r="H33" s="20"/>
      <c r="I33" s="21"/>
      <c r="J33" s="21"/>
      <c r="K33" s="21"/>
      <c r="L33" s="21">
        <v>12</v>
      </c>
      <c r="M33" s="21">
        <v>1</v>
      </c>
      <c r="N33" s="20"/>
      <c r="O33" s="18">
        <f t="shared" si="0"/>
        <v>13</v>
      </c>
      <c r="P33" s="24"/>
      <c r="S33" s="35"/>
      <c r="T33" s="35"/>
      <c r="U33" s="35"/>
      <c r="V33" s="35"/>
    </row>
    <row r="34" s="1" customFormat="1" ht="52" customHeight="1" spans="1:22">
      <c r="A34" s="18"/>
      <c r="B34" s="18" t="s">
        <v>48</v>
      </c>
      <c r="C34" s="21"/>
      <c r="D34" s="21"/>
      <c r="E34" s="21" t="s">
        <v>271</v>
      </c>
      <c r="F34" s="18" t="s">
        <v>272</v>
      </c>
      <c r="G34" s="19" t="s">
        <v>269</v>
      </c>
      <c r="H34" s="20"/>
      <c r="I34" s="21"/>
      <c r="J34" s="21"/>
      <c r="K34" s="21">
        <v>1</v>
      </c>
      <c r="L34" s="21">
        <v>16</v>
      </c>
      <c r="M34" s="21">
        <v>1</v>
      </c>
      <c r="N34" s="20"/>
      <c r="O34" s="18">
        <f t="shared" si="0"/>
        <v>18</v>
      </c>
      <c r="P34" s="24"/>
      <c r="S34" s="35"/>
      <c r="T34" s="35"/>
      <c r="U34" s="35"/>
      <c r="V34" s="35"/>
    </row>
    <row r="35" s="1" customFormat="1" ht="30" customHeight="1" spans="1:22">
      <c r="A35" s="20">
        <v>2021220611</v>
      </c>
      <c r="B35" s="20" t="s">
        <v>51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>
        <f t="shared" si="0"/>
        <v>0</v>
      </c>
      <c r="P35" s="24"/>
      <c r="S35" s="35"/>
      <c r="T35" s="36"/>
      <c r="U35" s="35"/>
      <c r="V35" s="35"/>
    </row>
    <row r="36" s="1" customFormat="1" ht="33" customHeight="1" spans="1:22">
      <c r="A36" s="20">
        <v>2018210472</v>
      </c>
      <c r="B36" s="20" t="s">
        <v>53</v>
      </c>
      <c r="C36" s="18"/>
      <c r="D36" s="18"/>
      <c r="E36" s="18"/>
      <c r="F36" s="18" t="s">
        <v>257</v>
      </c>
      <c r="G36" s="18"/>
      <c r="H36" s="18"/>
      <c r="I36" s="18"/>
      <c r="J36" s="18"/>
      <c r="L36" s="18">
        <v>6</v>
      </c>
      <c r="M36" s="18"/>
      <c r="N36" s="18"/>
      <c r="O36" s="18">
        <f t="shared" si="0"/>
        <v>6</v>
      </c>
      <c r="P36" s="24"/>
      <c r="S36" s="35"/>
      <c r="T36" s="36"/>
      <c r="U36" s="35"/>
      <c r="V36" s="35"/>
    </row>
    <row r="37" s="1" customFormat="1" ht="30" customHeight="1" spans="1:22">
      <c r="A37" s="15">
        <v>2017190451</v>
      </c>
      <c r="B37" s="20" t="s">
        <v>57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>
        <f t="shared" si="0"/>
        <v>0</v>
      </c>
      <c r="P37" s="32"/>
      <c r="S37" s="35"/>
      <c r="T37" s="36"/>
      <c r="U37" s="35"/>
      <c r="V37" s="35"/>
    </row>
    <row r="38" s="1" customFormat="1" ht="30" customHeight="1" spans="1:22">
      <c r="A38" s="20">
        <v>2018190470</v>
      </c>
      <c r="B38" s="20" t="s">
        <v>55</v>
      </c>
      <c r="C38" s="22"/>
      <c r="D38" s="22"/>
      <c r="E38" s="22"/>
      <c r="F38" s="18"/>
      <c r="G38" s="22"/>
      <c r="H38" s="22"/>
      <c r="I38" s="18"/>
      <c r="J38" s="18"/>
      <c r="K38" s="18"/>
      <c r="L38" s="18"/>
      <c r="M38" s="18"/>
      <c r="N38" s="18"/>
      <c r="O38" s="18">
        <f t="shared" si="0"/>
        <v>0</v>
      </c>
      <c r="P38" s="33"/>
      <c r="S38" s="35"/>
      <c r="T38" s="35"/>
      <c r="U38" s="35"/>
      <c r="V38" s="35"/>
    </row>
    <row r="39" s="1" customFormat="1" ht="30" customHeight="1" spans="1:22">
      <c r="A39" s="16" t="s">
        <v>58</v>
      </c>
      <c r="B39" s="16" t="s">
        <v>59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8">
        <f t="shared" ref="O39:O45" si="1">I39+J39+K39+L39+M39+N39</f>
        <v>0</v>
      </c>
      <c r="P39" s="34"/>
      <c r="S39" s="35"/>
      <c r="T39" s="35"/>
      <c r="U39" s="35"/>
      <c r="V39" s="35"/>
    </row>
    <row r="40" s="1" customFormat="1" ht="30" customHeight="1" spans="1:22">
      <c r="A40" s="16" t="s">
        <v>58</v>
      </c>
      <c r="B40" s="16" t="s">
        <v>60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8">
        <f t="shared" si="1"/>
        <v>0</v>
      </c>
      <c r="P40" s="24"/>
      <c r="S40" s="35"/>
      <c r="T40" s="35"/>
      <c r="U40" s="35"/>
      <c r="V40" s="35"/>
    </row>
    <row r="41" s="1" customFormat="1" ht="30" customHeight="1" spans="1:16">
      <c r="A41" s="16" t="s">
        <v>58</v>
      </c>
      <c r="B41" s="16" t="s">
        <v>61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8">
        <f t="shared" si="1"/>
        <v>0</v>
      </c>
      <c r="P41" s="24"/>
    </row>
    <row r="42" s="1" customFormat="1" ht="30" customHeight="1" spans="1:16">
      <c r="A42" s="16" t="s">
        <v>58</v>
      </c>
      <c r="B42" s="16" t="s">
        <v>62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8">
        <f t="shared" si="1"/>
        <v>0</v>
      </c>
      <c r="P42" s="24"/>
    </row>
    <row r="43" s="1" customFormat="1" ht="30" customHeight="1" spans="1:16">
      <c r="A43" s="16" t="s">
        <v>58</v>
      </c>
      <c r="B43" s="16" t="s">
        <v>63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8">
        <f t="shared" si="1"/>
        <v>0</v>
      </c>
      <c r="P43" s="24"/>
    </row>
    <row r="44" s="1" customFormat="1" ht="30" customHeight="1" spans="1:16">
      <c r="A44" s="16" t="s">
        <v>58</v>
      </c>
      <c r="B44" s="16" t="s">
        <v>64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8">
        <f t="shared" si="1"/>
        <v>0</v>
      </c>
      <c r="P44" s="24"/>
    </row>
    <row r="45" s="1" customFormat="1" ht="30" customHeight="1" spans="1:16">
      <c r="A45" s="16" t="s">
        <v>58</v>
      </c>
      <c r="B45" s="16" t="s">
        <v>65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8">
        <f t="shared" si="1"/>
        <v>0</v>
      </c>
      <c r="P45" s="24"/>
    </row>
    <row r="46" s="1" customFormat="1" ht="30" customHeight="1" spans="1:16">
      <c r="A46" s="16" t="s">
        <v>58</v>
      </c>
      <c r="B46" s="16" t="s">
        <v>66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18">
        <f t="shared" ref="O46:O52" si="2">I46+J46+K46+L46+M46+N46</f>
        <v>0</v>
      </c>
      <c r="P46" s="24"/>
    </row>
    <row r="47" s="1" customFormat="1" ht="30" customHeight="1" spans="1:16">
      <c r="A47" s="16" t="s">
        <v>58</v>
      </c>
      <c r="B47" s="16" t="s">
        <v>67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18">
        <f t="shared" si="2"/>
        <v>0</v>
      </c>
      <c r="P47" s="24"/>
    </row>
    <row r="48" s="1" customFormat="1" ht="30" customHeight="1" spans="1:16">
      <c r="A48" s="16" t="s">
        <v>58</v>
      </c>
      <c r="B48" s="16" t="s">
        <v>68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18">
        <f t="shared" si="2"/>
        <v>0</v>
      </c>
      <c r="P48" s="24"/>
    </row>
    <row r="49" s="1" customFormat="1" ht="30" customHeight="1" spans="1:16">
      <c r="A49" s="16"/>
      <c r="B49" s="16" t="s">
        <v>69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18">
        <f t="shared" si="2"/>
        <v>0</v>
      </c>
      <c r="P49" s="24"/>
    </row>
    <row r="50" s="1" customFormat="1" ht="30" customHeight="1" spans="1:16">
      <c r="A50" s="16"/>
      <c r="B50" s="16" t="s">
        <v>70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18">
        <f t="shared" si="2"/>
        <v>0</v>
      </c>
      <c r="P50" s="24"/>
    </row>
    <row r="51" s="1" customFormat="1" ht="30" customHeight="1" spans="1:16">
      <c r="A51" s="16"/>
      <c r="B51" s="16" t="s">
        <v>71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8">
        <f t="shared" si="2"/>
        <v>0</v>
      </c>
      <c r="P51" s="24"/>
    </row>
    <row r="52" s="1" customFormat="1" ht="30" customHeight="1" spans="1:16">
      <c r="A52" s="16"/>
      <c r="B52" s="16" t="s">
        <v>72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18">
        <f t="shared" si="2"/>
        <v>0</v>
      </c>
      <c r="P52" s="24"/>
    </row>
    <row r="53" s="1" customFormat="1" ht="14.25" spans="1:1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="1" customFormat="1" ht="14.25" spans="1:1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="1" customFormat="1" ht="14.25" spans="1:1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="1" customFormat="1" ht="14.25" spans="1:1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="1" customFormat="1" ht="14.25" spans="1:1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ht="14.25" spans="1:1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ht="14.25" spans="1:1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ht="14.25" spans="1:1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ht="14.25" spans="1:1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ht="14.25" spans="1:1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ht="14.25" spans="1:1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ht="14.25" spans="1:1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ht="14.25" spans="1:1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ht="14.25" spans="1:1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ht="14.25" spans="1:1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ht="14.25" spans="1:1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ht="14.25" spans="1:1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ht="14.25" spans="1:1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ht="14.25" spans="1:1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ht="14.25" spans="1:1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ht="14.25" spans="1:1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ht="14.25" spans="1:1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ht="14.25" spans="1:1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ht="14.25" spans="1:1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ht="14.25" spans="1:1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ht="14.25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ht="14.25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ht="14.25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ht="14.25" spans="1:1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ht="14.25" spans="1:1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ht="14.25" spans="1:1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ht="14.25" spans="1:1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ht="14.25" spans="1:1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ht="14.25" spans="1:1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ht="14.25" spans="1:1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ht="14.25" spans="1:1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ht="14.25" spans="1:1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ht="14.25" spans="1:1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ht="14.25" spans="1:1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ht="14.25" spans="1:1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ht="14.25" spans="1:1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ht="14.25" spans="1:1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ht="14.25" spans="1:1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ht="14.25" spans="1:1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ht="14.25" spans="1:1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ht="14.25" spans="1:1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ht="14.25" spans="1:1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ht="14.25" spans="1:1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ht="14.25" spans="1:1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ht="14.25" spans="1:1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ht="14.25" spans="1:1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ht="14.25" spans="1:1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ht="14.25" spans="1:1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ht="14.25" spans="1:1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ht="14.25" spans="1:1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ht="14.25" spans="1:1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ht="14.25" spans="1:1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ht="14.25" spans="1:16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ht="14.25" spans="1:16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ht="14.25" spans="1:16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ht="14.25" spans="1:16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ht="14.25" spans="1:16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ht="14.25" spans="1:16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ht="14.25" spans="1: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ht="14.25" spans="1:1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ht="14.25" spans="1:1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ht="14.25" spans="1:16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ht="14.25" spans="1:16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ht="14.25" spans="1:16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ht="14.25" spans="1:16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ht="14.25" spans="1:16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ht="14.25" spans="1:16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ht="14.25" spans="1:16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ht="14.25" spans="1:1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ht="14.25" spans="1:16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ht="14.25" spans="1:16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ht="14.25" spans="1:16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ht="14.25" spans="1:16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ht="14.25" spans="1:16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ht="14.25" spans="1:16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ht="14.25" spans="1:16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ht="14.25" spans="1:16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ht="14.25" spans="1:16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ht="14.25" spans="1:1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ht="14.25" spans="1:16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ht="14.25" spans="1:16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ht="14.25" spans="1:16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ht="14.25" spans="1:16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ht="14.25" spans="1:16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ht="14.25" spans="1:16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ht="14.25" spans="1:16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ht="14.25" spans="1:16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ht="14.25" spans="1:16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ht="14.25" spans="1:1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ht="14.25" spans="1:16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ht="14.25" spans="1:16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ht="14.25" spans="1:16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ht="14.25" spans="1:16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ht="14.25" spans="1:16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ht="14.25" spans="1:16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ht="14.25" spans="1:16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ht="14.25" spans="1:16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ht="14.25" spans="1:16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ht="14.25" spans="1:1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ht="14.25" spans="1:16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ht="14.25" spans="1:16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ht="14.25" spans="1:16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ht="14.25" spans="1:16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ht="14.25" spans="1:16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ht="14.25" spans="1:16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ht="14.25" spans="1:16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ht="14.25" spans="1:16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ht="14.25" spans="1:16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ht="14.25" spans="1:1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ht="14.25" spans="1:16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ht="14.25" spans="1:16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ht="14.25" spans="1:16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ht="14.25" spans="1:16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ht="14.25" spans="1:16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ht="14.25" spans="1:16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ht="14.25" spans="1:16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ht="14.25" spans="1:16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ht="14.25" spans="1:16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ht="14.25" spans="1:1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ht="14.25" spans="1:16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ht="14.25" spans="1:16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ht="14.25" spans="1:16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ht="14.25" spans="1:16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ht="14.25" spans="1:16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ht="14.25" spans="1:16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ht="14.25" spans="1:16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ht="14.25" spans="1:16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ht="14.25" spans="1:16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ht="14.25" spans="1:1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ht="14.25" spans="1:16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ht="14.25" spans="1:16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ht="14.25" spans="1:16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ht="14.25" spans="1:16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ht="14.25" spans="1:16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ht="14.25" spans="1:16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ht="14.25" spans="1:16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ht="14.25" spans="1:16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ht="14.25" spans="1:16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ht="14.25" spans="1:1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ht="14.25" spans="1:16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ht="14.25" spans="1:16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ht="14.25" spans="1:16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ht="14.25" spans="1:16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ht="14.25" spans="1:16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ht="14.25" spans="1:1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ht="14.25" spans="1:1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ht="14.25" spans="1:1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ht="14.25" spans="1:1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ht="14.25" spans="1:1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ht="14.25" spans="1:1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ht="14.25" spans="1:1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ht="14.25" spans="1:16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ht="14.25" spans="1:16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</sheetData>
  <mergeCells count="8">
    <mergeCell ref="A1:O1"/>
    <mergeCell ref="A2:B2"/>
    <mergeCell ref="C2:D2"/>
    <mergeCell ref="A3:O3"/>
    <mergeCell ref="C4:H4"/>
    <mergeCell ref="I4:O4"/>
    <mergeCell ref="A4:A5"/>
    <mergeCell ref="B4:B5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教师工作量汇总表</vt:lpstr>
      <vt:lpstr>教学工作量</vt:lpstr>
      <vt:lpstr>其他工作量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沈慧</cp:lastModifiedBy>
  <dcterms:created xsi:type="dcterms:W3CDTF">2022-06-03T06:34:00Z</dcterms:created>
  <dcterms:modified xsi:type="dcterms:W3CDTF">2024-01-08T00:37:29Z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A142B07F50A44EA9B07F3E61F922D531_13</vt:lpwstr>
  </property>
  <property fmtid="{D5CDD505-2E9C-101B-9397-08002B2CF9AE}" pid="3" name="KSOProductBuildVer">
    <vt:lpwstr>2052-12.1.0.15990</vt:lpwstr>
  </property>
</Properties>
</file>