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教师工作量汇总表" sheetId="1" r:id="rId1"/>
    <sheet name="教学工作量" sheetId="2" r:id="rId2"/>
    <sheet name="其他工作量" sheetId="3" r:id="rId3"/>
  </sheets>
  <definedNames>
    <definedName name="_xlnm._FilterDatabase" localSheetId="1" hidden="1">教学工作量!$A$1:$U$183</definedName>
    <definedName name="_xlnm.Print_Titles" localSheetId="2">其他工作量!$4:$5</definedName>
    <definedName name="_xlnm.Print_Titles" localSheetId="0">教师工作量汇总表!$4:$5</definedName>
    <definedName name="_xlnm.Print_Titles" localSheetId="1">教学工作量!$4:$5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tc={EF2E5F31-4443-4635-9E3A-E24E343110B2}</author>
    <author>Administrator</author>
  </authors>
  <commentList>
    <comment ref="U4" authorId="0">
      <text>
        <r>
          <rPr>
            <sz val="10"/>
            <rFont val="宋体"/>
            <charset val="134"/>
          </rPr>
          <t>教学工作量=小计1+小计2</t>
        </r>
      </text>
    </comment>
    <comment ref="J5" authorId="0">
      <text>
        <r>
          <rPr>
            <sz val="10"/>
            <rFont val="宋体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K5" authorId="0">
      <text>
        <r>
          <rPr>
            <sz val="10"/>
            <rFont val="宋体"/>
            <charset val="134"/>
          </rPr>
          <t xml:space="preserve">重复课：K2=0.8
普通课：K2=1.0
</t>
        </r>
      </text>
    </comment>
    <comment ref="L5" authorId="0">
      <text>
        <r>
          <rPr>
            <sz val="10"/>
            <rFont val="宋体"/>
            <charset val="134"/>
          </rPr>
          <t>工作量=实际课时*规模系数*课型系数</t>
        </r>
      </text>
    </comment>
    <comment ref="N5" authorId="0">
      <text>
        <r>
          <rPr>
            <sz val="10"/>
            <rFont val="宋体"/>
            <charset val="134"/>
          </rPr>
          <t>指共同指导同一的实践项目的教师人数。</t>
        </r>
      </text>
    </comment>
    <comment ref="O5" authorId="0">
      <text>
        <r>
          <rPr>
            <sz val="10"/>
            <rFont val="宋体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S5" authorId="0">
      <text>
        <r>
          <rPr>
            <sz val="10"/>
            <rFont val="宋体"/>
            <charset val="134"/>
          </rPr>
          <t>类型1：K3=24
类型2：K3=12*(1+P/45)</t>
        </r>
      </text>
    </comment>
    <comment ref="T5" authorId="0">
      <text>
        <r>
          <rPr>
            <sz val="10"/>
            <rFont val="宋体"/>
            <charset val="134"/>
          </rPr>
          <t>工作量=修正系数*周数/教师人数</t>
        </r>
      </text>
    </comment>
    <comment ref="I1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刘校上课一次</t>
        </r>
      </text>
    </comment>
    <comment ref="I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刘校上课一次</t>
        </r>
      </text>
    </comment>
    <comment ref="I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陈校上课一次</t>
        </r>
      </text>
    </comment>
    <comment ref="I7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温银玉上课一次</t>
        </r>
      </text>
    </comment>
    <comment ref="I7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温银玉上课一次</t>
        </r>
      </text>
    </comment>
    <comment ref="I9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王校上课一次</t>
        </r>
      </text>
    </comment>
    <comment ref="I10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张部长上课一次</t>
        </r>
      </text>
    </comment>
    <comment ref="I12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蔺书记上课一次</t>
        </r>
      </text>
    </comment>
    <comment ref="I13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邵书记上课一次</t>
        </r>
      </text>
    </comment>
    <comment ref="I1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邵书记上课一次</t>
        </r>
      </text>
    </comment>
    <comment ref="I13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郭部长上课一次</t>
        </r>
      </text>
    </comment>
    <comment ref="I14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杨委员上课一次</t>
        </r>
      </text>
    </comment>
    <comment ref="I16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徐校上课一次</t>
        </r>
      </text>
    </comment>
    <comment ref="I16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顾书记上课一次</t>
        </r>
      </text>
    </comment>
  </commentList>
</comments>
</file>

<file path=xl/comments2.xml><?xml version="1.0" encoding="utf-8"?>
<comments xmlns="http://schemas.openxmlformats.org/spreadsheetml/2006/main">
  <authors>
    <author>tc={A2C630BF-4FE2-4752-9C5C-6262640A9B92}</author>
  </authors>
  <commentList>
    <comment ref="C4" authorId="0">
      <text>
        <r>
          <rPr>
            <sz val="10"/>
            <rFont val="宋体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10"/>
            <rFont val="宋体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<sst xmlns="http://schemas.openxmlformats.org/spreadsheetml/2006/main" count="562" uniqueCount="300">
  <si>
    <t>盐城工业职业技术学院
2025 年度教师工作量汇总表</t>
  </si>
  <si>
    <t>院（系、中心）：马克思主义学院             填表人： 段楠          填表日期：2025.12.26</t>
  </si>
  <si>
    <t>此表用于教师工作量汇总统计。请依据“教学工作量”和“其他工作量”2张分表统计，一律采用公式计算。</t>
  </si>
  <si>
    <t>工号</t>
  </si>
  <si>
    <t>姓名</t>
  </si>
  <si>
    <t>2024-2025-2</t>
  </si>
  <si>
    <t>2025-2026-1</t>
  </si>
  <si>
    <t>小计</t>
  </si>
  <si>
    <t>总计</t>
  </si>
  <si>
    <t>备注</t>
  </si>
  <si>
    <t>教学
工作量</t>
  </si>
  <si>
    <t>其他
工作量</t>
  </si>
  <si>
    <t>杨娟</t>
  </si>
  <si>
    <t>院长</t>
  </si>
  <si>
    <t>张伟</t>
  </si>
  <si>
    <t>书记</t>
  </si>
  <si>
    <t>刘大伟</t>
  </si>
  <si>
    <t>副院长、教研室主任</t>
  </si>
  <si>
    <t>沈慧</t>
  </si>
  <si>
    <t>教研室主任</t>
  </si>
  <si>
    <t>刘昕</t>
  </si>
  <si>
    <t>办公室主任</t>
  </si>
  <si>
    <t>段楠</t>
  </si>
  <si>
    <t>教学秘书</t>
  </si>
  <si>
    <t>浦爱东</t>
  </si>
  <si>
    <t>陈凤琴</t>
  </si>
  <si>
    <t>杜旭静</t>
  </si>
  <si>
    <t>夏丽娟</t>
  </si>
  <si>
    <t>宋青</t>
  </si>
  <si>
    <t>陈晖</t>
  </si>
  <si>
    <t>费羽洁</t>
  </si>
  <si>
    <t>温银玉</t>
  </si>
  <si>
    <t>程训博</t>
  </si>
  <si>
    <t>安俊婷</t>
  </si>
  <si>
    <t>朱莹</t>
  </si>
  <si>
    <t>陈聃</t>
  </si>
  <si>
    <t>刘玉婷</t>
  </si>
  <si>
    <t>倪亚楠</t>
  </si>
  <si>
    <t>孙良媛</t>
  </si>
  <si>
    <t>曹晶晶</t>
  </si>
  <si>
    <t>吴楷文</t>
  </si>
  <si>
    <t>24年下半年读博</t>
  </si>
  <si>
    <t>刘基</t>
  </si>
  <si>
    <t>嵇威</t>
  </si>
  <si>
    <t>闫玉</t>
  </si>
  <si>
    <t>司琼琼</t>
  </si>
  <si>
    <t>孙萌</t>
  </si>
  <si>
    <t>王欢</t>
  </si>
  <si>
    <t>王君蕊</t>
  </si>
  <si>
    <t>丁静</t>
  </si>
  <si>
    <t>花佳秋</t>
  </si>
  <si>
    <t>贾妍春</t>
  </si>
  <si>
    <t>公共基础部副书记</t>
  </si>
  <si>
    <t>周伟</t>
  </si>
  <si>
    <t>团委书记</t>
  </si>
  <si>
    <t>吴惠玲</t>
  </si>
  <si>
    <t>汽车副书记</t>
  </si>
  <si>
    <t>校领导</t>
  </si>
  <si>
    <t>邵从清</t>
  </si>
  <si>
    <t>刘玉申</t>
  </si>
  <si>
    <t>蔺俊</t>
  </si>
  <si>
    <t>陈宏武</t>
  </si>
  <si>
    <t>徐桂中</t>
  </si>
  <si>
    <t>顾玉萍</t>
  </si>
  <si>
    <t>王曙东</t>
  </si>
  <si>
    <t>张国兵</t>
  </si>
  <si>
    <t>杨彦</t>
  </si>
  <si>
    <t>郭泽忠</t>
  </si>
  <si>
    <t>盐城工业职业技术学院 2025  -2026  学年第 1 学期教师教学工作量统计表</t>
  </si>
  <si>
    <t>院（系、中心）：</t>
  </si>
  <si>
    <t>马克思主义学院</t>
  </si>
  <si>
    <t>填表人：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</si>
  <si>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</si>
  <si>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</si>
  <si>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</si>
  <si>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</si>
  <si>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</si>
  <si>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</si>
  <si>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</si>
  <si>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</si>
  <si>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</si>
  <si>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</t>
  </si>
  <si>
    <t>上课
周数</t>
  </si>
  <si>
    <t>实际
课时</t>
  </si>
  <si>
    <r>
      <rPr>
        <b/>
        <sz val="8"/>
        <color rgb="FF000000"/>
        <rFont val="SimSun"/>
        <charset val="134"/>
      </rPr>
      <t>规模</t>
    </r>
    <r>
      <rPr>
        <b/>
        <sz val="8"/>
        <color rgb="FF000000"/>
        <rFont val="SimSun"/>
        <charset val="134"/>
      </rPr>
      <t xml:space="preserve">
系数</t>
    </r>
  </si>
  <si>
    <r>
      <rPr>
        <b/>
        <sz val="8"/>
        <color rgb="FF000000"/>
        <rFont val="SimSun"/>
        <charset val="134"/>
      </rPr>
      <t>课型</t>
    </r>
    <r>
      <rPr>
        <b/>
        <sz val="8"/>
        <color rgb="FF000000"/>
        <rFont val="SimSun"/>
        <charset val="134"/>
      </rPr>
      <t xml:space="preserve">
系数</t>
    </r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</si>
  <si>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</si>
  <si>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</si>
  <si>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</si>
  <si>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</si>
  <si>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</si>
  <si>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</si>
  <si>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</si>
  <si>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</si>
  <si>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形势与政策</t>
  </si>
  <si>
    <t>云计算2411、2412</t>
  </si>
  <si>
    <t>大学生职业生涯规划</t>
  </si>
  <si>
    <t>党务工作2511</t>
  </si>
  <si>
    <t>思想道德与法治</t>
  </si>
  <si>
    <t>会计2511、商务2511</t>
  </si>
  <si>
    <t>党务2511、工艺美术2531、陶瓷2531</t>
  </si>
  <si>
    <t>毛泽东思想和中国特色社会主义理论体系概论</t>
  </si>
  <si>
    <t>《思想道德与法治》</t>
  </si>
  <si>
    <t>服工2512、信安2531、云计算2511</t>
  </si>
  <si>
    <t>物流2511、汽服2511、2512</t>
  </si>
  <si>
    <t>《毛泽东思想和中国特色社会主义理论体系概论》</t>
  </si>
  <si>
    <t>汽服2511、2512</t>
  </si>
  <si>
    <t>汽制2511、轧钢2531、2532</t>
  </si>
  <si>
    <t>中国近现代史纲要</t>
  </si>
  <si>
    <t>纺织2411（3+2）、物流2411（3+2)、汽服2411(3+2)、汽服2412(3+2)</t>
  </si>
  <si>
    <t>物流2511（3+2）</t>
  </si>
  <si>
    <t>入学安全教育</t>
  </si>
  <si>
    <t>会计2531、会计2532</t>
  </si>
  <si>
    <t>纺织2411、纺织2412</t>
  </si>
  <si>
    <t>机制2411、机制2431</t>
  </si>
  <si>
    <t>会计2431、会计2432</t>
  </si>
  <si>
    <t>2422109231（4+0）、美24(7)环境L（4+0）</t>
  </si>
  <si>
    <t>药管2411、2412</t>
  </si>
  <si>
    <t>纺织2511、服工2511、2512</t>
  </si>
  <si>
    <t>劳动教育</t>
  </si>
  <si>
    <t>习近平新时代中国特色社会主义思想概论</t>
  </si>
  <si>
    <t>电气2511、装备2511</t>
  </si>
  <si>
    <t>智控2511、智控2512、数控2532</t>
  </si>
  <si>
    <t>物流2211、物流2311（3+2）</t>
  </si>
  <si>
    <t>会计2411、2412</t>
  </si>
  <si>
    <t>药剂2411、2412、药产2431</t>
  </si>
  <si>
    <t>服工2533、信安2511、信安2512</t>
  </si>
  <si>
    <t>酒店2511、酒店2512</t>
  </si>
  <si>
    <t>电商2511、电商2512</t>
  </si>
  <si>
    <t>机电2513、机电2531</t>
  </si>
  <si>
    <t>机制2531、数控2531、数控2532</t>
  </si>
  <si>
    <t>智控2511、智控2512、装备2511</t>
  </si>
  <si>
    <t>汽制2512、汽制2531、汽制2532</t>
  </si>
  <si>
    <t>会计2413、金融2411</t>
  </si>
  <si>
    <t>电商2411、电商2431</t>
  </si>
  <si>
    <t>轨道2411、轧钢2411、轧钢2431</t>
  </si>
  <si>
    <t>汽制2431、汽制2432、汽制2433</t>
  </si>
  <si>
    <t>汽制2411、汽制2412</t>
  </si>
  <si>
    <t>药品生产2411，药品生产2412</t>
  </si>
  <si>
    <t>室内艺术2411、室内艺术2412、室内艺术2413、室内艺术2431</t>
  </si>
  <si>
    <t>艺术设计2411、数媒设计2411、数媒设计2431、数媒设计2432</t>
  </si>
  <si>
    <t>建工2531、建工2532</t>
  </si>
  <si>
    <t>纺织2531、纺织2532、纺织2533</t>
  </si>
  <si>
    <t>信安2531，云计算2511，云计算2512</t>
  </si>
  <si>
    <t>智建2511，智建2512，智建2531</t>
  </si>
  <si>
    <t xml:space="preserve">
陈凤琴</t>
  </si>
  <si>
    <t>机电2431，电气2412、2413</t>
  </si>
  <si>
    <t>机电2413、2414</t>
  </si>
  <si>
    <t>机电2411、2412</t>
  </si>
  <si>
    <t>环境设计2411、2412，艺术设计2431</t>
  </si>
  <si>
    <t>幼管2432、2433</t>
  </si>
  <si>
    <t>药质2411、2412</t>
  </si>
  <si>
    <t>幼管2411、2431</t>
  </si>
  <si>
    <t>机电2511、2512</t>
  </si>
  <si>
    <t>新汽2511、2512</t>
  </si>
  <si>
    <t>道桥2511、2512</t>
  </si>
  <si>
    <t>药产2511、2512、2513</t>
  </si>
  <si>
    <t>幼管2531、2532、2533</t>
  </si>
  <si>
    <t>药质2511、2512</t>
  </si>
  <si>
    <t>药管2511、2512</t>
  </si>
  <si>
    <t>习近平新时代中国特色主义思想概论</t>
  </si>
  <si>
    <t>幼管2531,幼管2532,幼管2533</t>
  </si>
  <si>
    <t>建筑室内2531,建筑室内2532,艺术设计2511</t>
  </si>
  <si>
    <t>道桥2511,智建2531</t>
  </si>
  <si>
    <t>会计2531,会计2532</t>
  </si>
  <si>
    <t>云计算2512,云计算2531</t>
  </si>
  <si>
    <t>轨道2511、汽检2511、汽检2512</t>
  </si>
  <si>
    <t>电商2511、2512</t>
  </si>
  <si>
    <t>服设2531、服设2532、社管2511</t>
  </si>
  <si>
    <t>服工2511、服工2531、服工2532</t>
  </si>
  <si>
    <t>纺贸2511、纺贸2512、纺设2511</t>
  </si>
  <si>
    <t>汽制2511（SGAVE）,轧钢2531,轧钢2532</t>
  </si>
  <si>
    <t>酒店2511,酒店2512</t>
  </si>
  <si>
    <t>新汽2511,新汽2512</t>
  </si>
  <si>
    <t>机设2511,机设2512,环境设计2531</t>
  </si>
  <si>
    <t>纺织2512,纺织2513,社管2511</t>
  </si>
  <si>
    <t>云计算2531,社体2511,社体2531</t>
  </si>
  <si>
    <t>物流2512.13</t>
  </si>
  <si>
    <t>纺织2511.12.13</t>
  </si>
  <si>
    <t>社体2411.31</t>
  </si>
  <si>
    <t>建工2531,建工2532</t>
  </si>
  <si>
    <t>药管2511,药管2512</t>
  </si>
  <si>
    <t>机电2513,机电2531</t>
  </si>
  <si>
    <t>造价2512,建设2511</t>
  </si>
  <si>
    <t>道桥2512,社体2511,社体2531</t>
  </si>
  <si>
    <t>造价2511，智建2511，智建2512</t>
  </si>
  <si>
    <t>药剂2511，药剂2512</t>
  </si>
  <si>
    <t>美23（7）环境L（4+0）2322109231（4+0）</t>
  </si>
  <si>
    <t>建筑室内2511/31/32</t>
  </si>
  <si>
    <t>轨道2511、汽检2511/12</t>
  </si>
  <si>
    <t>机自2411/12</t>
  </si>
  <si>
    <t>大数据2511/12</t>
  </si>
  <si>
    <t>数媒设计2511、2512、2531</t>
  </si>
  <si>
    <t>电气2511、2512</t>
  </si>
  <si>
    <t>纺织2431、2432，服设2431</t>
  </si>
  <si>
    <t>社管2411、商务2411</t>
  </si>
  <si>
    <t>物流2411、2412</t>
  </si>
  <si>
    <t>汽服2411、2412</t>
  </si>
  <si>
    <t>新汽2411、2412、2413</t>
  </si>
  <si>
    <t>智建2411、2431</t>
  </si>
  <si>
    <t>造价2411、2412</t>
  </si>
  <si>
    <t>移动2431、云计算2431</t>
  </si>
  <si>
    <t>建工2411、2431</t>
  </si>
  <si>
    <t>服设2531、服设2532、建设2511</t>
  </si>
  <si>
    <t>服工2531、2532、2533</t>
  </si>
  <si>
    <t>党务工作2511、工艺美术2531、陶瓷设计2531</t>
  </si>
  <si>
    <t>幼管2511、2512，药剂2513</t>
  </si>
  <si>
    <t>美24(7)环境L（4+0）,2422109231（4+0）</t>
  </si>
  <si>
    <t>造价2513,造价2531</t>
  </si>
  <si>
    <t>药品生产2511,药品生产2512,药品生产2513</t>
  </si>
  <si>
    <t>大数据2511、2512</t>
  </si>
  <si>
    <t>移动2511、2512</t>
  </si>
  <si>
    <t>工艺美术2411、2431、2432</t>
  </si>
  <si>
    <t>服工2411、2432、2431</t>
  </si>
  <si>
    <t>马克思主义基本原理</t>
  </si>
  <si>
    <t>数媒设计2511,数媒设计2531,数媒设计2512</t>
  </si>
  <si>
    <t>机制2531,数控2531</t>
  </si>
  <si>
    <t>道桥2411,建设2411,道桥2431</t>
  </si>
  <si>
    <t>物流2512,物流2513</t>
  </si>
  <si>
    <t>药剂2511,药剂2512</t>
  </si>
  <si>
    <t>艺术设计2511,艺术设计2531,室内艺术2511,室内艺术2531</t>
  </si>
  <si>
    <t>信安2431,信安2432,大数据2411</t>
  </si>
  <si>
    <t>造价2413,造价2414</t>
  </si>
  <si>
    <t>信安2411,信安2412</t>
  </si>
  <si>
    <t>商22(19)物流J2</t>
  </si>
  <si>
    <t>酒店2411,酒店2431</t>
  </si>
  <si>
    <t>纺贸2511,纺贸2512,纺设2511</t>
  </si>
  <si>
    <t>信安2511,信安2512</t>
  </si>
  <si>
    <t>智控2411,智控2412,数控2431</t>
  </si>
  <si>
    <t>汽检2411,汽检2431</t>
  </si>
  <si>
    <t>大数据2412,大数据2413</t>
  </si>
  <si>
    <t>造价2511,造价2512</t>
  </si>
  <si>
    <t>建筑室内2411,建筑室内2412,建筑室内2431</t>
  </si>
  <si>
    <t>艺术设计2531,室内艺术2511,室内艺术2531</t>
  </si>
  <si>
    <t>电气2512,机设2511,机设2512</t>
  </si>
  <si>
    <t>药质2511,药质2512</t>
  </si>
  <si>
    <t>纺贸2411,纺贸2431,服设2411</t>
  </si>
  <si>
    <t>电气2411,机设2411,机设2412</t>
  </si>
  <si>
    <t>环境设计2531，建筑室内2511</t>
  </si>
  <si>
    <t>药剂2513，幼管2511，幼管2512</t>
  </si>
  <si>
    <t>汽制2511（SGAVE），轧钢2532,轧钢2531</t>
  </si>
  <si>
    <t>物流2511（3+2）,汽服2512（3+2）,汽服2511（3+2）</t>
  </si>
  <si>
    <t>美22(7)环境L（4+0）,2222109231（4+0）</t>
  </si>
  <si>
    <t>工艺美术 2411、2431、2432</t>
  </si>
  <si>
    <t>移动 2511、2512</t>
  </si>
  <si>
    <t>党务工作2511，工艺美术2531，陶瓷设计2531</t>
  </si>
  <si>
    <t>社体2411，2431</t>
  </si>
  <si>
    <t>2322109231（4+0）、美23（7）环境L（4+0）</t>
  </si>
  <si>
    <t>道桥2411、2431，建设2411</t>
  </si>
  <si>
    <t>盐城工业职业技术学院 2025-2026学年第 1 学期教师其他工作量统计表</t>
  </si>
  <si>
    <t>段 楠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</si>
  <si>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</si>
  <si>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rgb="FF000000"/>
        <rFont val="黑体"/>
        <charset val="134"/>
      </rPr>
      <t>工作项目</t>
    </r>
    <r>
      <rPr>
        <sz val="10"/>
        <color indexed="8"/>
        <rFont val="黑体"/>
        <charset val="134"/>
      </rPr>
      <t>（列出项目名称）</t>
    </r>
  </si>
  <si>
    <r>
      <rPr>
        <b/>
        <sz val="12"/>
        <color rgb="FF000000"/>
        <rFont val="黑体"/>
        <charset val="134"/>
      </rPr>
      <t>工作量</t>
    </r>
    <r>
      <rPr>
        <sz val="10"/>
        <color indexed="8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</si>
  <si>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</si>
  <si>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</si>
  <si>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</si>
  <si>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</si>
  <si>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</si>
  <si>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</t>
  </si>
  <si>
    <t>答疑2</t>
  </si>
  <si>
    <t>《思想道德与法治》阅卷5个班/《新思想》学期补考阅卷2个班</t>
  </si>
  <si>
    <t>《新思想》学期补考监考1场/英语监考一场</t>
  </si>
  <si>
    <t>答疑4</t>
  </si>
  <si>
    <t>答疑3</t>
  </si>
  <si>
    <t>答疑14</t>
  </si>
  <si>
    <t>《思想道德与法治》阅卷4个班</t>
  </si>
  <si>
    <t>《思想道德与法治》阅卷6个班/《新思想》学期补考阅卷2个班</t>
  </si>
  <si>
    <t>《新思想》学期补考监考1场</t>
  </si>
  <si>
    <t>《毛概》出卷</t>
  </si>
  <si>
    <t>《新思想》阅卷5个班/《毛概》阅卷2个班</t>
  </si>
  <si>
    <t>《英语》监考1场</t>
  </si>
  <si>
    <t>《思想道德与法治》阅卷5个班</t>
  </si>
  <si>
    <t>《思想道德与法治》出卷</t>
  </si>
  <si>
    <t>《思想道德与法治》阅卷6个班</t>
  </si>
  <si>
    <t>《新思想》阅卷8个班</t>
  </si>
  <si>
    <t>《新思想》出卷</t>
  </si>
  <si>
    <t>《新思想》阅卷6个班</t>
  </si>
  <si>
    <t>《新思想》阅卷5个班</t>
  </si>
  <si>
    <t>德法6个班</t>
  </si>
  <si>
    <t>答疑6</t>
  </si>
  <si>
    <t>答疑15</t>
  </si>
  <si>
    <t>新思想2个班</t>
  </si>
  <si>
    <t>德法监考一场</t>
  </si>
  <si>
    <t>答疑17</t>
  </si>
  <si>
    <t>答疑5</t>
  </si>
  <si>
    <t>中国近现代史纲要试卷1套</t>
  </si>
  <si>
    <t>4个班</t>
  </si>
  <si>
    <t>答疑10</t>
  </si>
  <si>
    <t>德法4个班</t>
  </si>
  <si>
    <t>《思想道德与法治》期末监考1场</t>
  </si>
  <si>
    <t>新思想8个班</t>
  </si>
  <si>
    <t>《马原》出卷</t>
  </si>
  <si>
    <t>《新思想》阅卷5个班、《马原》阅卷4个班</t>
  </si>
  <si>
    <t>德法3个班</t>
  </si>
  <si>
    <t>新思想阅卷5个班</t>
  </si>
  <si>
    <t>新思想补考监考1场</t>
  </si>
  <si>
    <t>新思想7个班</t>
  </si>
  <si>
    <t>新思想3个班</t>
  </si>
  <si>
    <t>答疑1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</si>
</sst>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[Red]\(0\)"/>
    <numFmt numFmtId="179" formatCode="0.00_);[Red]\(0.00\)"/>
    <numFmt numFmtId="180" formatCode="0.0_);[Red]\(0.0\)"/>
    <numFmt numFmtId="181" formatCode="0_ "/>
    <numFmt numFmtId="182" formatCode="0.00_ "/>
    <numFmt numFmtId="183" formatCode="0.0_ "/>
  </numFmts>
  <fonts count="54">
    <font>
      <sz val="12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1"/>
      <color rgb="FF000000"/>
      <name val="黑体"/>
      <charset val="134"/>
    </font>
    <font>
      <sz val="9"/>
      <color rgb="FFFF0000"/>
      <name val="宋体"/>
      <charset val="134"/>
    </font>
    <font>
      <b/>
      <sz val="8"/>
      <color rgb="FF000000"/>
      <name val="黑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8"/>
      <color rgb="FFFF0000"/>
      <name val="宋体"/>
      <charset val="134"/>
    </font>
    <font>
      <b/>
      <sz val="12"/>
      <color rgb="FF000000"/>
      <name val="SimSun"/>
      <charset val="134"/>
    </font>
    <font>
      <b/>
      <sz val="8"/>
      <color rgb="FF000000"/>
      <name val="SimSun"/>
      <charset val="134"/>
    </font>
    <font>
      <sz val="10"/>
      <color rgb="FF131B26"/>
      <name val="宋体"/>
      <charset val="134"/>
    </font>
    <font>
      <sz val="10"/>
      <color rgb="FF181E33"/>
      <name val="宋体"/>
      <charset val="134"/>
    </font>
    <font>
      <b/>
      <sz val="8"/>
      <name val="SimSun"/>
      <charset val="134"/>
    </font>
    <font>
      <b/>
      <sz val="8"/>
      <color rgb="FFFF0000"/>
      <name val="宋体"/>
      <charset val="134"/>
    </font>
    <font>
      <sz val="8"/>
      <color rgb="FF000000"/>
      <name val="宋体"/>
      <charset val="134"/>
    </font>
    <font>
      <b/>
      <sz val="10"/>
      <name val="宋体"/>
      <charset val="134"/>
    </font>
    <font>
      <sz val="10"/>
      <color rgb="FF333333"/>
      <name val="宋体"/>
      <charset val="134"/>
    </font>
    <font>
      <sz val="10"/>
      <name val="SimSun"/>
      <charset val="134"/>
    </font>
    <font>
      <sz val="10"/>
      <color rgb="FF333333"/>
      <name val="宋体"/>
      <charset val="134"/>
      <scheme val="minor"/>
    </font>
    <font>
      <sz val="12"/>
      <name val="SimSun"/>
      <charset val="134"/>
    </font>
    <font>
      <b/>
      <sz val="9"/>
      <color rgb="FFFF0000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SimSun"/>
      <charset val="134"/>
    </font>
    <font>
      <b/>
      <sz val="10"/>
      <name val="SimSun"/>
      <charset val="134"/>
    </font>
    <font>
      <b/>
      <sz val="12"/>
      <name val="黑体"/>
      <charset val="134"/>
    </font>
    <font>
      <u/>
      <sz val="9"/>
      <color rgb="FF0000FF"/>
      <name val="宋体"/>
      <charset val="134"/>
    </font>
    <font>
      <u/>
      <sz val="9"/>
      <color rgb="FF80008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0" fillId="2" borderId="11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3" borderId="15" applyNumberFormat="0" applyAlignment="0" applyProtection="0"/>
    <xf numFmtId="0" fontId="40" fillId="4" borderId="16" applyNumberFormat="0" applyAlignment="0" applyProtection="0"/>
    <xf numFmtId="0" fontId="41" fillId="4" borderId="15" applyNumberFormat="0" applyAlignment="0" applyProtection="0"/>
    <xf numFmtId="0" fontId="42" fillId="5" borderId="17" applyNumberFormat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8" fillId="32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69">
    <xf numFmtId="0" fontId="0" fillId="0" borderId="0" xfId="0">
      <alignment vertical="center"/>
    </xf>
    <xf numFmtId="178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vertical="center"/>
      <protection locked="0"/>
    </xf>
    <xf numFmtId="180" fontId="0" fillId="0" borderId="0" xfId="0" applyNumberForma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80" fontId="4" fillId="0" borderId="0" xfId="0" applyNumberFormat="1" applyFont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178" fontId="5" fillId="0" borderId="1" xfId="0" applyNumberFormat="1" applyFont="1" applyBorder="1" applyAlignment="1" applyProtection="1">
      <alignment horizontal="left" wrapText="1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8" fontId="6" fillId="0" borderId="2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0" fontId="9" fillId="0" borderId="2" xfId="50" applyFont="1" applyBorder="1" applyAlignment="1" applyProtection="1">
      <alignment horizontal="center" vertical="center" wrapText="1"/>
      <protection locked="0"/>
    </xf>
    <xf numFmtId="181" fontId="9" fillId="0" borderId="2" xfId="50" applyNumberFormat="1" applyFont="1" applyBorder="1" applyAlignment="1" applyProtection="1">
      <alignment horizontal="center" vertical="center" wrapText="1"/>
      <protection locked="0"/>
    </xf>
    <xf numFmtId="178" fontId="9" fillId="0" borderId="2" xfId="51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9" fillId="0" borderId="2" xfId="5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 wrapText="1"/>
      <protection locked="0"/>
    </xf>
    <xf numFmtId="180" fontId="2" fillId="0" borderId="0" xfId="0" applyNumberFormat="1" applyFont="1" applyAlignment="1" applyProtection="1">
      <alignment horizontal="center" vertical="center" wrapText="1"/>
      <protection locked="0"/>
    </xf>
    <xf numFmtId="178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80" fontId="2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80" fontId="6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52" applyFont="1" applyBorder="1" applyAlignment="1" applyProtection="1">
      <alignment horizontal="center" vertical="center" wrapText="1"/>
      <protection locked="0"/>
    </xf>
    <xf numFmtId="180" fontId="9" fillId="0" borderId="2" xfId="0" applyNumberFormat="1" applyFont="1" applyBorder="1" applyAlignment="1" applyProtection="1">
      <alignment horizontal="center" vertical="center" wrapText="1"/>
      <protection locked="0"/>
    </xf>
    <xf numFmtId="178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52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>
      <alignment vertical="center"/>
    </xf>
    <xf numFmtId="178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right" vertical="center"/>
      <protection locked="0"/>
    </xf>
    <xf numFmtId="182" fontId="0" fillId="0" borderId="0" xfId="0" applyNumberFormat="1" applyFill="1" applyBorder="1" applyAlignment="1" applyProtection="1">
      <alignment vertical="center"/>
      <protection locked="0"/>
    </xf>
    <xf numFmtId="183" fontId="0" fillId="0" borderId="0" xfId="0" applyNumberFormat="1" applyFill="1" applyBorder="1" applyAlignment="1" applyProtection="1">
      <alignment horizontal="center" vertical="center"/>
      <protection locked="0"/>
    </xf>
    <xf numFmtId="183" fontId="0" fillId="0" borderId="0" xfId="0" applyNumberFormat="1" applyFill="1" applyBorder="1" applyAlignment="1" applyProtection="1">
      <alignment vertical="center"/>
      <protection locked="0"/>
    </xf>
    <xf numFmtId="180" fontId="1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78" fontId="13" fillId="0" borderId="1" xfId="0" applyNumberFormat="1" applyFont="1" applyBorder="1" applyAlignment="1" applyProtection="1">
      <alignment horizontal="center" wrapText="1"/>
    </xf>
    <xf numFmtId="178" fontId="13" fillId="0" borderId="1" xfId="0" applyNumberFormat="1" applyFont="1" applyBorder="1" applyAlignment="1" applyProtection="1">
      <alignment horizontal="left" wrapText="1"/>
    </xf>
    <xf numFmtId="178" fontId="13" fillId="0" borderId="1" xfId="0" applyNumberFormat="1" applyFont="1" applyBorder="1" applyAlignment="1" applyProtection="1">
      <alignment horizontal="right" wrapText="1"/>
    </xf>
    <xf numFmtId="178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15" fillId="0" borderId="2" xfId="0" applyFont="1" applyBorder="1" applyAlignment="1" applyProtection="1">
      <alignment horizontal="center" vertical="center" wrapText="1"/>
    </xf>
    <xf numFmtId="178" fontId="15" fillId="0" borderId="2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Protection="1">
      <alignment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vertical="center" wrapText="1"/>
      <protection locked="0"/>
    </xf>
    <xf numFmtId="0" fontId="16" fillId="0" borderId="2" xfId="0" applyFont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0" fontId="17" fillId="0" borderId="2" xfId="0" applyFont="1" applyBorder="1" applyProtection="1">
      <alignment vertical="center"/>
      <protection locked="0"/>
    </xf>
    <xf numFmtId="178" fontId="7" fillId="0" borderId="2" xfId="0" applyNumberFormat="1" applyFont="1" applyBorder="1" applyAlignment="1" applyProtection="1">
      <alignment vertical="center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/>
    </xf>
    <xf numFmtId="182" fontId="1" fillId="0" borderId="0" xfId="0" applyNumberFormat="1" applyFont="1" applyAlignment="1" applyProtection="1">
      <alignment horizontal="center" vertical="center" wrapText="1"/>
      <protection locked="0"/>
    </xf>
    <xf numFmtId="183" fontId="1" fillId="0" borderId="0" xfId="0" applyNumberFormat="1" applyFont="1" applyAlignment="1" applyProtection="1">
      <alignment horizontal="center" vertical="center" wrapText="1"/>
      <protection locked="0"/>
    </xf>
    <xf numFmtId="178" fontId="2" fillId="0" borderId="0" xfId="0" applyNumberFormat="1" applyFont="1" applyAlignment="1" applyProtection="1">
      <alignment horizontal="right" vertical="center" wrapText="1"/>
      <protection locked="0"/>
    </xf>
    <xf numFmtId="182" fontId="2" fillId="0" borderId="0" xfId="0" applyNumberFormat="1" applyFont="1" applyAlignment="1" applyProtection="1">
      <alignment horizontal="center" vertical="center" wrapText="1"/>
      <protection locked="0"/>
    </xf>
    <xf numFmtId="183" fontId="2" fillId="0" borderId="0" xfId="0" applyNumberFormat="1" applyFont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0" fontId="2" fillId="0" borderId="1" xfId="0" applyNumberFormat="1" applyFont="1" applyBorder="1" applyAlignment="1" applyProtection="1">
      <alignment horizontal="center" vertical="center" wrapText="1"/>
      <protection locked="0"/>
    </xf>
    <xf numFmtId="182" fontId="13" fillId="0" borderId="1" xfId="0" applyNumberFormat="1" applyFont="1" applyBorder="1" applyAlignment="1" applyProtection="1">
      <alignment horizontal="left" wrapText="1"/>
    </xf>
    <xf numFmtId="183" fontId="13" fillId="0" borderId="1" xfId="0" applyNumberFormat="1" applyFont="1" applyBorder="1" applyAlignment="1" applyProtection="1">
      <alignment horizontal="center" wrapText="1"/>
    </xf>
    <xf numFmtId="183" fontId="13" fillId="0" borderId="1" xfId="0" applyNumberFormat="1" applyFont="1" applyBorder="1" applyAlignment="1" applyProtection="1">
      <alignment horizontal="left" wrapText="1"/>
    </xf>
    <xf numFmtId="182" fontId="2" fillId="0" borderId="2" xfId="0" applyNumberFormat="1" applyFont="1" applyBorder="1" applyAlignment="1" applyProtection="1">
      <alignment horizontal="center" vertical="center" wrapText="1"/>
    </xf>
    <xf numFmtId="183" fontId="2" fillId="0" borderId="2" xfId="0" applyNumberFormat="1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182" fontId="18" fillId="0" borderId="2" xfId="0" applyNumberFormat="1" applyFont="1" applyBorder="1" applyAlignment="1" applyProtection="1">
      <alignment horizontal="center" vertical="center" wrapText="1"/>
    </xf>
    <xf numFmtId="183" fontId="18" fillId="0" borderId="2" xfId="0" applyNumberFormat="1" applyFont="1" applyBorder="1" applyAlignment="1" applyProtection="1">
      <alignment horizontal="center" vertical="center" wrapText="1"/>
    </xf>
    <xf numFmtId="183" fontId="15" fillId="0" borderId="2" xfId="0" applyNumberFormat="1" applyFont="1" applyBorder="1" applyAlignment="1" applyProtection="1">
      <alignment horizontal="center" vertical="center" wrapText="1"/>
    </xf>
    <xf numFmtId="182" fontId="7" fillId="0" borderId="2" xfId="0" applyNumberFormat="1" applyFont="1" applyBorder="1" applyProtection="1">
      <alignment vertical="center"/>
      <protection locked="0"/>
    </xf>
    <xf numFmtId="183" fontId="7" fillId="0" borderId="2" xfId="0" applyNumberFormat="1" applyFont="1" applyBorder="1" applyAlignment="1" applyProtection="1">
      <alignment horizontal="center" vertical="center"/>
      <protection locked="0"/>
    </xf>
    <xf numFmtId="183" fontId="7" fillId="0" borderId="2" xfId="0" applyNumberFormat="1" applyFont="1" applyBorder="1" applyProtection="1">
      <alignment vertical="center"/>
      <protection locked="0"/>
    </xf>
    <xf numFmtId="179" fontId="7" fillId="0" borderId="2" xfId="0" applyNumberFormat="1" applyFont="1" applyBorder="1" applyProtection="1">
      <alignment vertical="center"/>
      <protection locked="0"/>
    </xf>
    <xf numFmtId="178" fontId="19" fillId="0" borderId="1" xfId="0" applyNumberFormat="1" applyFont="1" applyBorder="1" applyAlignment="1" applyProtection="1">
      <alignment horizontal="left" wrapText="1"/>
    </xf>
    <xf numFmtId="0" fontId="20" fillId="0" borderId="0" xfId="0" applyFont="1" applyAlignment="1" applyProtection="1">
      <alignment horizontal="center" vertical="center" wrapText="1"/>
      <protection locked="0"/>
    </xf>
    <xf numFmtId="180" fontId="2" fillId="0" borderId="2" xfId="0" applyNumberFormat="1" applyFont="1" applyBorder="1" applyAlignment="1" applyProtection="1">
      <alignment horizontal="center" vertical="center" wrapText="1"/>
    </xf>
    <xf numFmtId="179" fontId="15" fillId="0" borderId="2" xfId="0" applyNumberFormat="1" applyFont="1" applyBorder="1" applyAlignment="1" applyProtection="1">
      <alignment horizontal="center" vertical="center" wrapText="1"/>
    </xf>
    <xf numFmtId="180" fontId="15" fillId="0" borderId="2" xfId="0" applyNumberFormat="1" applyFont="1" applyBorder="1" applyAlignment="1" applyProtection="1">
      <alignment horizontal="center" vertical="center" wrapText="1"/>
    </xf>
    <xf numFmtId="180" fontId="21" fillId="0" borderId="2" xfId="0" applyNumberFormat="1" applyFont="1" applyBorder="1" applyProtection="1">
      <alignment vertical="center"/>
      <protection locked="0"/>
    </xf>
    <xf numFmtId="180" fontId="7" fillId="0" borderId="2" xfId="0" applyNumberFormat="1" applyFont="1" applyBorder="1" applyProtection="1">
      <alignment vertical="center"/>
      <protection locked="0"/>
    </xf>
    <xf numFmtId="0" fontId="7" fillId="0" borderId="0" xfId="0" applyFont="1" applyFill="1">
      <alignment vertical="center"/>
    </xf>
    <xf numFmtId="178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78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22" fillId="0" borderId="2" xfId="0" applyFont="1" applyBorder="1" applyProtection="1">
      <alignment vertical="center"/>
      <protection locked="0"/>
    </xf>
    <xf numFmtId="0" fontId="7" fillId="0" borderId="2" xfId="0" applyNumberFormat="1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7" fillId="0" borderId="2" xfId="0" applyNumberFormat="1" applyFont="1" applyBorder="1" applyAlignment="1">
      <alignment horizontal="right" vertical="center"/>
    </xf>
    <xf numFmtId="179" fontId="7" fillId="0" borderId="2" xfId="0" applyNumberFormat="1" applyFont="1" applyBorder="1">
      <alignment vertical="center"/>
    </xf>
    <xf numFmtId="180" fontId="7" fillId="0" borderId="2" xfId="0" applyNumberFormat="1" applyFont="1" applyBorder="1">
      <alignment vertical="center"/>
    </xf>
    <xf numFmtId="180" fontId="21" fillId="0" borderId="2" xfId="0" applyNumberFormat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Protection="1">
      <alignment vertical="center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178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Protection="1">
      <alignment vertical="center"/>
      <protection locked="0"/>
    </xf>
    <xf numFmtId="0" fontId="25" fillId="0" borderId="2" xfId="0" applyFont="1" applyBorder="1" applyAlignment="1" applyProtection="1">
      <alignment horizontal="right" vertical="center"/>
      <protection locked="0"/>
    </xf>
    <xf numFmtId="179" fontId="23" fillId="0" borderId="2" xfId="0" applyNumberFormat="1" applyFont="1" applyBorder="1" applyProtection="1">
      <alignment vertical="center"/>
      <protection locked="0"/>
    </xf>
    <xf numFmtId="183" fontId="23" fillId="0" borderId="2" xfId="0" applyNumberFormat="1" applyFont="1" applyBorder="1" applyAlignment="1" applyProtection="1">
      <alignment horizontal="center" vertical="center"/>
      <protection locked="0"/>
    </xf>
    <xf numFmtId="182" fontId="25" fillId="0" borderId="2" xfId="0" applyNumberFormat="1" applyFont="1" applyBorder="1" applyProtection="1">
      <alignment vertical="center"/>
      <protection locked="0"/>
    </xf>
    <xf numFmtId="183" fontId="25" fillId="0" borderId="2" xfId="0" applyNumberFormat="1" applyFont="1" applyBorder="1" applyAlignment="1" applyProtection="1">
      <alignment horizontal="center" vertical="center"/>
      <protection locked="0"/>
    </xf>
    <xf numFmtId="183" fontId="25" fillId="0" borderId="2" xfId="0" applyNumberFormat="1" applyFont="1" applyBorder="1" applyProtection="1">
      <alignment vertical="center"/>
      <protection locked="0"/>
    </xf>
    <xf numFmtId="179" fontId="25" fillId="0" borderId="2" xfId="0" applyNumberFormat="1" applyFont="1" applyBorder="1" applyProtection="1">
      <alignment vertical="center"/>
      <protection locked="0"/>
    </xf>
    <xf numFmtId="180" fontId="23" fillId="0" borderId="2" xfId="0" applyNumberFormat="1" applyFont="1" applyBorder="1" applyProtection="1">
      <alignment vertical="center"/>
      <protection locked="0"/>
    </xf>
    <xf numFmtId="180" fontId="25" fillId="0" borderId="2" xfId="0" applyNumberFormat="1" applyFont="1" applyBorder="1" applyProtection="1">
      <alignment vertical="center"/>
      <protection locked="0"/>
    </xf>
    <xf numFmtId="180" fontId="12" fillId="0" borderId="2" xfId="0" applyNumberFormat="1" applyFont="1" applyBorder="1" applyProtection="1">
      <alignment vertical="center"/>
      <protection locked="0"/>
    </xf>
    <xf numFmtId="178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182" fontId="25" fillId="0" borderId="0" xfId="0" applyNumberFormat="1" applyFont="1">
      <alignment vertical="center"/>
    </xf>
    <xf numFmtId="183" fontId="25" fillId="0" borderId="0" xfId="0" applyNumberFormat="1" applyFont="1" applyAlignment="1">
      <alignment horizontal="center" vertical="center"/>
    </xf>
    <xf numFmtId="183" fontId="25" fillId="0" borderId="0" xfId="0" applyNumberFormat="1" applyFont="1">
      <alignment vertical="center"/>
    </xf>
    <xf numFmtId="179" fontId="25" fillId="0" borderId="0" xfId="0" applyNumberFormat="1" applyFont="1">
      <alignment vertical="center"/>
    </xf>
    <xf numFmtId="180" fontId="25" fillId="0" borderId="0" xfId="0" applyNumberFormat="1" applyFont="1">
      <alignment vertical="center"/>
    </xf>
    <xf numFmtId="180" fontId="12" fillId="0" borderId="0" xfId="0" applyNumberFormat="1" applyFont="1">
      <alignment vertical="center"/>
    </xf>
    <xf numFmtId="0" fontId="12" fillId="0" borderId="0" xfId="0" applyFont="1">
      <alignment vertical="center"/>
    </xf>
    <xf numFmtId="183" fontId="12" fillId="0" borderId="0" xfId="0" applyNumberFormat="1" applyFont="1">
      <alignment vertical="center"/>
    </xf>
    <xf numFmtId="0" fontId="2" fillId="0" borderId="0" xfId="0" applyFont="1" applyAlignment="1" applyProtection="1">
      <alignment horizontal="left"/>
      <protection locked="0"/>
    </xf>
    <xf numFmtId="183" fontId="2" fillId="0" borderId="0" xfId="0" applyNumberFormat="1" applyFont="1" applyAlignment="1" applyProtection="1">
      <alignment horizontal="left"/>
      <protection locked="0"/>
    </xf>
    <xf numFmtId="178" fontId="26" fillId="0" borderId="1" xfId="0" applyNumberFormat="1" applyFont="1" applyBorder="1" applyAlignment="1" applyProtection="1">
      <alignment horizontal="left" wrapText="1"/>
    </xf>
    <xf numFmtId="183" fontId="26" fillId="0" borderId="1" xfId="0" applyNumberFormat="1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183" fontId="2" fillId="0" borderId="8" xfId="0" applyNumberFormat="1" applyFont="1" applyBorder="1" applyAlignment="1" applyProtection="1">
      <alignment horizontal="center" vertical="center" wrapText="1"/>
    </xf>
    <xf numFmtId="183" fontId="2" fillId="0" borderId="10" xfId="0" applyNumberFormat="1" applyFont="1" applyBorder="1" applyAlignment="1" applyProtection="1">
      <alignment horizontal="center" vertical="center" wrapText="1"/>
    </xf>
    <xf numFmtId="183" fontId="6" fillId="0" borderId="2" xfId="0" applyNumberFormat="1" applyFont="1" applyBorder="1" applyAlignment="1" applyProtection="1">
      <alignment horizontal="center" vertical="center" wrapText="1"/>
    </xf>
    <xf numFmtId="183" fontId="27" fillId="0" borderId="2" xfId="0" applyNumberFormat="1" applyFont="1" applyBorder="1" applyAlignment="1">
      <alignment horizontal="center" vertical="center" wrapText="1"/>
    </xf>
    <xf numFmtId="183" fontId="28" fillId="0" borderId="3" xfId="0" applyNumberFormat="1" applyFont="1" applyFill="1" applyBorder="1" applyAlignment="1" applyProtection="1">
      <alignment horizontal="center" vertical="center"/>
    </xf>
    <xf numFmtId="183" fontId="28" fillId="0" borderId="3" xfId="0" applyNumberFormat="1" applyFont="1" applyBorder="1" applyAlignment="1">
      <alignment horizontal="center" vertical="center"/>
    </xf>
    <xf numFmtId="180" fontId="28" fillId="0" borderId="3" xfId="0" applyNumberFormat="1" applyFont="1" applyBorder="1" applyAlignment="1">
      <alignment horizontal="center" vertical="center"/>
    </xf>
    <xf numFmtId="183" fontId="29" fillId="0" borderId="3" xfId="0" applyNumberFormat="1" applyFont="1" applyFill="1" applyBorder="1" applyAlignment="1">
      <alignment horizontal="center" vertical="center"/>
    </xf>
    <xf numFmtId="183" fontId="21" fillId="0" borderId="4" xfId="0" applyNumberFormat="1" applyFont="1" applyFill="1" applyBorder="1" applyAlignment="1" applyProtection="1">
      <alignment horizontal="center" vertical="center"/>
    </xf>
    <xf numFmtId="183" fontId="21" fillId="0" borderId="4" xfId="0" applyNumberFormat="1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80" fontId="8" fillId="0" borderId="3" xfId="0" applyNumberFormat="1" applyFont="1" applyFill="1" applyBorder="1" applyAlignment="1" applyProtection="1">
      <alignment horizontal="center" vertical="center"/>
    </xf>
    <xf numFmtId="18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副本课务20110115" xfId="50"/>
    <cellStyle name="常规_任课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opLeftCell="A5" workbookViewId="0">
      <selection activeCell="F40" sqref="F40"/>
    </sheetView>
  </sheetViews>
  <sheetFormatPr defaultColWidth="9" defaultRowHeight="14.25"/>
  <cols>
    <col min="1" max="1" width="10.25"/>
    <col min="3" max="3" width="9.125" style="145"/>
    <col min="4" max="4" width="9.375" style="145"/>
    <col min="5" max="5" width="8.625" style="146" customWidth="1"/>
    <col min="6" max="6" width="7.875" style="146" customWidth="1"/>
    <col min="7" max="7" width="7.375" style="145"/>
    <col min="8" max="8" width="6.375" style="145"/>
    <col min="9" max="9" width="10.75" style="145" customWidth="1"/>
    <col min="10" max="10" width="16.75" customWidth="1"/>
  </cols>
  <sheetData>
    <row r="1" s="2" customFormat="1" ht="57" customHeight="1" spans="1:11">
      <c r="A1" s="5" t="s">
        <v>0</v>
      </c>
      <c r="B1" s="5"/>
      <c r="C1" s="5"/>
      <c r="D1" s="5"/>
      <c r="E1" s="75"/>
      <c r="F1" s="75"/>
      <c r="G1" s="5"/>
      <c r="H1" s="5"/>
      <c r="I1" s="5"/>
      <c r="J1" s="5"/>
      <c r="K1" s="25"/>
    </row>
    <row r="2" s="2" customFormat="1" ht="28.5" customHeight="1" spans="1:11">
      <c r="A2" s="147" t="s">
        <v>1</v>
      </c>
      <c r="B2" s="147"/>
      <c r="C2" s="147"/>
      <c r="D2" s="147"/>
      <c r="E2" s="148"/>
      <c r="F2" s="148"/>
      <c r="G2" s="147"/>
      <c r="H2" s="147"/>
      <c r="I2" s="147"/>
      <c r="J2" s="147"/>
      <c r="K2" s="9"/>
    </row>
    <row r="3" s="2" customFormat="1" ht="18" customHeight="1" spans="1:11">
      <c r="A3" s="12" t="s">
        <v>2</v>
      </c>
      <c r="B3" s="12"/>
      <c r="C3" s="149"/>
      <c r="D3" s="149"/>
      <c r="E3" s="150"/>
      <c r="F3" s="150"/>
      <c r="G3" s="149"/>
      <c r="H3" s="149"/>
      <c r="I3" s="149"/>
      <c r="J3" s="12"/>
      <c r="K3" s="30"/>
    </row>
    <row r="4" s="2" customFormat="1" ht="20.25" customHeight="1" spans="1:10">
      <c r="A4" s="13" t="s">
        <v>3</v>
      </c>
      <c r="B4" s="14" t="s">
        <v>4</v>
      </c>
      <c r="C4" s="151" t="s">
        <v>5</v>
      </c>
      <c r="D4" s="152"/>
      <c r="E4" s="153" t="s">
        <v>6</v>
      </c>
      <c r="F4" s="154"/>
      <c r="G4" s="151" t="s">
        <v>7</v>
      </c>
      <c r="H4" s="152"/>
      <c r="I4" s="163" t="s">
        <v>8</v>
      </c>
      <c r="J4" s="14" t="s">
        <v>9</v>
      </c>
    </row>
    <row r="5" s="2" customFormat="1" ht="25.5" customHeight="1" spans="1:10">
      <c r="A5" s="13"/>
      <c r="B5" s="14"/>
      <c r="C5" s="15" t="s">
        <v>10</v>
      </c>
      <c r="D5" s="15" t="s">
        <v>11</v>
      </c>
      <c r="E5" s="155" t="s">
        <v>10</v>
      </c>
      <c r="F5" s="155" t="s">
        <v>11</v>
      </c>
      <c r="G5" s="15" t="s">
        <v>10</v>
      </c>
      <c r="H5" s="15" t="s">
        <v>11</v>
      </c>
      <c r="I5" s="163"/>
      <c r="J5" s="14"/>
    </row>
    <row r="6" ht="22.5" customHeight="1" spans="1:10">
      <c r="A6" s="17">
        <v>1991230320</v>
      </c>
      <c r="B6" s="18" t="s">
        <v>12</v>
      </c>
      <c r="C6" s="156">
        <v>120.4</v>
      </c>
      <c r="D6" s="157">
        <v>4</v>
      </c>
      <c r="E6" s="158">
        <v>0</v>
      </c>
      <c r="F6" s="158">
        <v>0</v>
      </c>
      <c r="G6" s="159">
        <f>C6+E6</f>
        <v>120.4</v>
      </c>
      <c r="H6" s="159">
        <f>D6+F6</f>
        <v>4</v>
      </c>
      <c r="I6" s="159">
        <f>G6+H6</f>
        <v>124.4</v>
      </c>
      <c r="J6" s="18" t="s">
        <v>13</v>
      </c>
    </row>
    <row r="7" ht="22.5" customHeight="1" spans="1:10">
      <c r="A7" s="22">
        <v>2005160125</v>
      </c>
      <c r="B7" s="22" t="s">
        <v>14</v>
      </c>
      <c r="C7" s="157">
        <v>112.9</v>
      </c>
      <c r="D7" s="157">
        <v>4</v>
      </c>
      <c r="E7" s="158">
        <v>0</v>
      </c>
      <c r="F7" s="158">
        <v>0</v>
      </c>
      <c r="G7" s="159">
        <f t="shared" ref="G7:G50" si="0">C7+E7</f>
        <v>112.9</v>
      </c>
      <c r="H7" s="159">
        <f>D7+F7</f>
        <v>4</v>
      </c>
      <c r="I7" s="159">
        <f t="shared" ref="I7:I50" si="1">G7+H7</f>
        <v>116.9</v>
      </c>
      <c r="J7" s="164" t="s">
        <v>15</v>
      </c>
    </row>
    <row r="8" ht="22.5" customHeight="1" spans="1:10">
      <c r="A8" s="22">
        <v>2020230576</v>
      </c>
      <c r="B8" s="18" t="s">
        <v>16</v>
      </c>
      <c r="C8" s="157">
        <v>117.3</v>
      </c>
      <c r="D8" s="157">
        <v>4</v>
      </c>
      <c r="E8" s="158">
        <v>27.7</v>
      </c>
      <c r="F8" s="158">
        <v>2</v>
      </c>
      <c r="G8" s="159">
        <f t="shared" si="0"/>
        <v>145</v>
      </c>
      <c r="H8" s="159">
        <f t="shared" ref="H8:H50" si="2">D8+F8</f>
        <v>6</v>
      </c>
      <c r="I8" s="159">
        <f t="shared" si="1"/>
        <v>151</v>
      </c>
      <c r="J8" s="164" t="s">
        <v>17</v>
      </c>
    </row>
    <row r="9" ht="22.5" customHeight="1" spans="1:10">
      <c r="A9" s="22">
        <v>2009230355</v>
      </c>
      <c r="B9" s="22" t="s">
        <v>18</v>
      </c>
      <c r="C9" s="157">
        <v>274.4</v>
      </c>
      <c r="D9" s="157">
        <v>23</v>
      </c>
      <c r="E9" s="158">
        <v>227.6</v>
      </c>
      <c r="F9" s="158">
        <v>20</v>
      </c>
      <c r="G9" s="159">
        <f t="shared" si="0"/>
        <v>502</v>
      </c>
      <c r="H9" s="159">
        <f t="shared" si="2"/>
        <v>43</v>
      </c>
      <c r="I9" s="159">
        <f t="shared" si="1"/>
        <v>545</v>
      </c>
      <c r="J9" s="165" t="s">
        <v>19</v>
      </c>
    </row>
    <row r="10" ht="22.5" customHeight="1" spans="1:10">
      <c r="A10" s="17">
        <v>2022230627</v>
      </c>
      <c r="B10" s="18" t="s">
        <v>20</v>
      </c>
      <c r="C10" s="157">
        <v>121.1</v>
      </c>
      <c r="D10" s="157">
        <v>4</v>
      </c>
      <c r="E10" s="158">
        <v>24.3</v>
      </c>
      <c r="F10" s="158">
        <v>2</v>
      </c>
      <c r="G10" s="159">
        <f t="shared" si="0"/>
        <v>145.4</v>
      </c>
      <c r="H10" s="159">
        <f t="shared" si="2"/>
        <v>6</v>
      </c>
      <c r="I10" s="159">
        <f t="shared" si="1"/>
        <v>151.4</v>
      </c>
      <c r="J10" s="164" t="s">
        <v>21</v>
      </c>
    </row>
    <row r="11" ht="22.5" customHeight="1" spans="1:10">
      <c r="A11" s="17">
        <v>2023230692</v>
      </c>
      <c r="B11" s="18" t="s">
        <v>22</v>
      </c>
      <c r="C11" s="157">
        <v>89</v>
      </c>
      <c r="D11" s="157">
        <v>6</v>
      </c>
      <c r="E11" s="158">
        <v>32.7</v>
      </c>
      <c r="F11" s="158">
        <v>3</v>
      </c>
      <c r="G11" s="159">
        <f t="shared" si="0"/>
        <v>121.7</v>
      </c>
      <c r="H11" s="159">
        <f t="shared" si="2"/>
        <v>9</v>
      </c>
      <c r="I11" s="159">
        <f t="shared" si="1"/>
        <v>130.7</v>
      </c>
      <c r="J11" s="164" t="s">
        <v>23</v>
      </c>
    </row>
    <row r="12" ht="22.5" customHeight="1" spans="1:10">
      <c r="A12" s="22">
        <v>1989230354</v>
      </c>
      <c r="B12" s="18" t="s">
        <v>24</v>
      </c>
      <c r="C12" s="157">
        <v>190.3</v>
      </c>
      <c r="D12" s="157">
        <v>4</v>
      </c>
      <c r="E12" s="158">
        <v>81.9</v>
      </c>
      <c r="F12" s="158">
        <v>4</v>
      </c>
      <c r="G12" s="159">
        <f t="shared" si="0"/>
        <v>272.2</v>
      </c>
      <c r="H12" s="159">
        <f t="shared" si="2"/>
        <v>8</v>
      </c>
      <c r="I12" s="159">
        <f t="shared" si="1"/>
        <v>280.2</v>
      </c>
      <c r="J12" s="22"/>
    </row>
    <row r="13" ht="22.5" customHeight="1" spans="1:10">
      <c r="A13" s="17">
        <v>1989230353</v>
      </c>
      <c r="B13" s="18" t="s">
        <v>25</v>
      </c>
      <c r="C13" s="157">
        <v>244.8</v>
      </c>
      <c r="D13" s="157">
        <v>8</v>
      </c>
      <c r="E13" s="158">
        <v>161.5</v>
      </c>
      <c r="F13" s="158">
        <v>14</v>
      </c>
      <c r="G13" s="159">
        <f t="shared" si="0"/>
        <v>406.3</v>
      </c>
      <c r="H13" s="159">
        <f t="shared" si="2"/>
        <v>22</v>
      </c>
      <c r="I13" s="159">
        <f t="shared" si="1"/>
        <v>428.3</v>
      </c>
      <c r="J13" s="22"/>
    </row>
    <row r="14" ht="22.5" customHeight="1" spans="1:10">
      <c r="A14" s="17">
        <v>2018230473</v>
      </c>
      <c r="B14" s="18" t="s">
        <v>26</v>
      </c>
      <c r="C14" s="157">
        <v>272.1</v>
      </c>
      <c r="D14" s="157">
        <v>15</v>
      </c>
      <c r="E14" s="158">
        <v>219.1</v>
      </c>
      <c r="F14" s="158">
        <v>12</v>
      </c>
      <c r="G14" s="159">
        <f t="shared" si="0"/>
        <v>491.2</v>
      </c>
      <c r="H14" s="159">
        <f t="shared" si="2"/>
        <v>27</v>
      </c>
      <c r="I14" s="159">
        <f t="shared" si="1"/>
        <v>518.2</v>
      </c>
      <c r="J14" s="22"/>
    </row>
    <row r="15" ht="22.5" customHeight="1" spans="1:10">
      <c r="A15" s="17">
        <v>2019230505</v>
      </c>
      <c r="B15" s="18" t="s">
        <v>27</v>
      </c>
      <c r="C15" s="157">
        <v>259.6</v>
      </c>
      <c r="D15" s="157">
        <v>12</v>
      </c>
      <c r="E15" s="158">
        <v>229</v>
      </c>
      <c r="F15" s="158">
        <v>21</v>
      </c>
      <c r="G15" s="159">
        <f t="shared" si="0"/>
        <v>488.6</v>
      </c>
      <c r="H15" s="159">
        <f t="shared" si="2"/>
        <v>33</v>
      </c>
      <c r="I15" s="159">
        <f t="shared" si="1"/>
        <v>521.6</v>
      </c>
      <c r="J15" s="166" t="s">
        <v>19</v>
      </c>
    </row>
    <row r="16" ht="22.5" customHeight="1" spans="1:10">
      <c r="A16" s="17">
        <v>2019230506</v>
      </c>
      <c r="B16" s="18" t="s">
        <v>28</v>
      </c>
      <c r="C16" s="157">
        <v>275.5</v>
      </c>
      <c r="D16" s="157">
        <v>12</v>
      </c>
      <c r="E16" s="158">
        <v>199.9</v>
      </c>
      <c r="F16" s="158">
        <v>20</v>
      </c>
      <c r="G16" s="159">
        <f t="shared" si="0"/>
        <v>475.4</v>
      </c>
      <c r="H16" s="159">
        <f t="shared" si="2"/>
        <v>32</v>
      </c>
      <c r="I16" s="159">
        <f t="shared" si="1"/>
        <v>507.4</v>
      </c>
      <c r="J16" s="22"/>
    </row>
    <row r="17" ht="22.5" customHeight="1" spans="1:10">
      <c r="A17" s="17">
        <v>2019230519</v>
      </c>
      <c r="B17" s="18" t="s">
        <v>29</v>
      </c>
      <c r="C17" s="157">
        <v>270.4</v>
      </c>
      <c r="D17" s="157">
        <v>10</v>
      </c>
      <c r="E17" s="158">
        <v>231.1</v>
      </c>
      <c r="F17" s="158">
        <v>14</v>
      </c>
      <c r="G17" s="159">
        <f t="shared" si="0"/>
        <v>501.5</v>
      </c>
      <c r="H17" s="159">
        <f t="shared" si="2"/>
        <v>24</v>
      </c>
      <c r="I17" s="159">
        <f t="shared" si="1"/>
        <v>525.5</v>
      </c>
      <c r="J17" s="22"/>
    </row>
    <row r="18" ht="22.5" customHeight="1" spans="1:10">
      <c r="A18" s="17">
        <v>2020310556</v>
      </c>
      <c r="B18" s="18" t="s">
        <v>30</v>
      </c>
      <c r="C18" s="157">
        <v>259.4</v>
      </c>
      <c r="D18" s="157">
        <v>13</v>
      </c>
      <c r="E18" s="158">
        <v>226.7</v>
      </c>
      <c r="F18" s="158">
        <v>18</v>
      </c>
      <c r="G18" s="159">
        <f t="shared" si="0"/>
        <v>486.1</v>
      </c>
      <c r="H18" s="159">
        <f t="shared" si="2"/>
        <v>31</v>
      </c>
      <c r="I18" s="159">
        <f t="shared" si="1"/>
        <v>517.1</v>
      </c>
      <c r="J18" s="22"/>
    </row>
    <row r="19" ht="22.5" customHeight="1" spans="1:10">
      <c r="A19" s="17">
        <v>2020310557</v>
      </c>
      <c r="B19" s="18" t="s">
        <v>31</v>
      </c>
      <c r="C19" s="157">
        <v>265</v>
      </c>
      <c r="D19" s="157">
        <v>14</v>
      </c>
      <c r="E19" s="158">
        <v>200.8</v>
      </c>
      <c r="F19" s="158">
        <v>19</v>
      </c>
      <c r="G19" s="159">
        <f t="shared" si="0"/>
        <v>465.8</v>
      </c>
      <c r="H19" s="159">
        <f t="shared" si="2"/>
        <v>33</v>
      </c>
      <c r="I19" s="159">
        <f t="shared" si="1"/>
        <v>498.8</v>
      </c>
      <c r="J19" s="22"/>
    </row>
    <row r="20" ht="22.5" customHeight="1" spans="1:10">
      <c r="A20" s="17">
        <v>2021230601</v>
      </c>
      <c r="B20" s="18" t="s">
        <v>32</v>
      </c>
      <c r="C20" s="157">
        <v>213</v>
      </c>
      <c r="D20" s="157">
        <v>10</v>
      </c>
      <c r="E20" s="158">
        <v>180.3</v>
      </c>
      <c r="F20" s="158">
        <v>17</v>
      </c>
      <c r="G20" s="159">
        <f t="shared" si="0"/>
        <v>393.3</v>
      </c>
      <c r="H20" s="159">
        <f t="shared" si="2"/>
        <v>27</v>
      </c>
      <c r="I20" s="159">
        <f t="shared" si="1"/>
        <v>420.3</v>
      </c>
      <c r="J20" s="22"/>
    </row>
    <row r="21" ht="22.5" customHeight="1" spans="1:10">
      <c r="A21" s="17">
        <v>2021230602</v>
      </c>
      <c r="B21" s="18" t="s">
        <v>33</v>
      </c>
      <c r="C21" s="157">
        <v>214.8</v>
      </c>
      <c r="D21" s="157">
        <v>8</v>
      </c>
      <c r="E21" s="158">
        <v>138.1</v>
      </c>
      <c r="F21" s="158">
        <v>12</v>
      </c>
      <c r="G21" s="159">
        <f t="shared" si="0"/>
        <v>352.9</v>
      </c>
      <c r="H21" s="159">
        <f t="shared" si="2"/>
        <v>20</v>
      </c>
      <c r="I21" s="159">
        <f t="shared" si="1"/>
        <v>372.9</v>
      </c>
      <c r="J21" s="22"/>
    </row>
    <row r="22" ht="22.5" customHeight="1" spans="1:10">
      <c r="A22" s="22">
        <v>2022230614</v>
      </c>
      <c r="B22" s="22" t="s">
        <v>34</v>
      </c>
      <c r="C22" s="160">
        <v>206.3</v>
      </c>
      <c r="D22" s="157">
        <v>4</v>
      </c>
      <c r="E22" s="158">
        <v>233.8</v>
      </c>
      <c r="F22" s="158">
        <v>16</v>
      </c>
      <c r="G22" s="159">
        <f t="shared" si="0"/>
        <v>440.1</v>
      </c>
      <c r="H22" s="159">
        <f t="shared" si="2"/>
        <v>20</v>
      </c>
      <c r="I22" s="159">
        <f t="shared" si="1"/>
        <v>460.1</v>
      </c>
      <c r="J22" s="22"/>
    </row>
    <row r="23" ht="22.5" customHeight="1" spans="1:10">
      <c r="A23" s="17">
        <v>2022230619</v>
      </c>
      <c r="B23" s="18" t="s">
        <v>35</v>
      </c>
      <c r="C23" s="157">
        <v>249.5</v>
      </c>
      <c r="D23" s="157">
        <v>10</v>
      </c>
      <c r="E23" s="158">
        <v>224.5</v>
      </c>
      <c r="F23" s="158">
        <v>16</v>
      </c>
      <c r="G23" s="159">
        <f t="shared" si="0"/>
        <v>474</v>
      </c>
      <c r="H23" s="159">
        <f t="shared" si="2"/>
        <v>26</v>
      </c>
      <c r="I23" s="159">
        <f t="shared" si="1"/>
        <v>500</v>
      </c>
      <c r="J23" s="22"/>
    </row>
    <row r="24" ht="22.5" customHeight="1" spans="1:10">
      <c r="A24" s="17">
        <v>2022230620</v>
      </c>
      <c r="B24" s="18" t="s">
        <v>36</v>
      </c>
      <c r="C24" s="157">
        <v>191.2</v>
      </c>
      <c r="D24" s="157">
        <v>10</v>
      </c>
      <c r="E24" s="158">
        <v>175.2</v>
      </c>
      <c r="F24" s="158">
        <v>15</v>
      </c>
      <c r="G24" s="159">
        <f t="shared" si="0"/>
        <v>366.4</v>
      </c>
      <c r="H24" s="159">
        <f t="shared" si="2"/>
        <v>25</v>
      </c>
      <c r="I24" s="159">
        <f t="shared" si="1"/>
        <v>391.4</v>
      </c>
      <c r="J24" s="22"/>
    </row>
    <row r="25" ht="22.5" customHeight="1" spans="1:10">
      <c r="A25" s="17">
        <v>2022230626</v>
      </c>
      <c r="B25" s="18" t="s">
        <v>37</v>
      </c>
      <c r="C25" s="157">
        <v>237.2</v>
      </c>
      <c r="D25" s="157">
        <v>12</v>
      </c>
      <c r="E25" s="158">
        <v>251</v>
      </c>
      <c r="F25" s="158">
        <v>22</v>
      </c>
      <c r="G25" s="159">
        <f t="shared" si="0"/>
        <v>488.2</v>
      </c>
      <c r="H25" s="159">
        <f t="shared" si="2"/>
        <v>34</v>
      </c>
      <c r="I25" s="159">
        <f t="shared" si="1"/>
        <v>522.2</v>
      </c>
      <c r="J25" s="22"/>
    </row>
    <row r="26" ht="22.5" customHeight="1" spans="1:10">
      <c r="A26" s="17">
        <v>2022230628</v>
      </c>
      <c r="B26" s="18" t="s">
        <v>38</v>
      </c>
      <c r="C26" s="157">
        <v>216.5</v>
      </c>
      <c r="D26" s="157">
        <v>11</v>
      </c>
      <c r="E26" s="158">
        <v>235.3</v>
      </c>
      <c r="F26" s="158">
        <v>15</v>
      </c>
      <c r="G26" s="159">
        <f t="shared" si="0"/>
        <v>451.8</v>
      </c>
      <c r="H26" s="159">
        <f t="shared" si="2"/>
        <v>26</v>
      </c>
      <c r="I26" s="159">
        <f t="shared" si="1"/>
        <v>477.8</v>
      </c>
      <c r="J26" s="22"/>
    </row>
    <row r="27" ht="22.5" customHeight="1" spans="1:10">
      <c r="A27" s="17">
        <v>2022230629</v>
      </c>
      <c r="B27" s="18" t="s">
        <v>39</v>
      </c>
      <c r="C27" s="157">
        <v>205.7</v>
      </c>
      <c r="D27" s="157">
        <v>6</v>
      </c>
      <c r="E27" s="158">
        <v>238.8</v>
      </c>
      <c r="F27" s="158">
        <v>15</v>
      </c>
      <c r="G27" s="159">
        <f t="shared" si="0"/>
        <v>444.5</v>
      </c>
      <c r="H27" s="159">
        <f t="shared" si="2"/>
        <v>21</v>
      </c>
      <c r="I27" s="159">
        <f t="shared" si="1"/>
        <v>465.5</v>
      </c>
      <c r="J27" s="22"/>
    </row>
    <row r="28" ht="22.5" customHeight="1" spans="1:10">
      <c r="A28" s="17">
        <v>2022230630</v>
      </c>
      <c r="B28" s="18" t="s">
        <v>40</v>
      </c>
      <c r="C28" s="157">
        <v>0</v>
      </c>
      <c r="D28" s="157">
        <v>0</v>
      </c>
      <c r="E28" s="158">
        <v>0</v>
      </c>
      <c r="F28" s="158">
        <v>0</v>
      </c>
      <c r="G28" s="159">
        <f t="shared" si="0"/>
        <v>0</v>
      </c>
      <c r="H28" s="159">
        <f t="shared" si="2"/>
        <v>0</v>
      </c>
      <c r="I28" s="159">
        <f t="shared" si="1"/>
        <v>0</v>
      </c>
      <c r="J28" s="166" t="s">
        <v>41</v>
      </c>
    </row>
    <row r="29" ht="22.5" customHeight="1" spans="1:10">
      <c r="A29" s="17">
        <v>2022230631</v>
      </c>
      <c r="B29" s="18" t="s">
        <v>42</v>
      </c>
      <c r="C29" s="157">
        <v>192.7</v>
      </c>
      <c r="D29" s="157">
        <v>10</v>
      </c>
      <c r="E29" s="158">
        <v>221.3</v>
      </c>
      <c r="F29" s="158">
        <v>20</v>
      </c>
      <c r="G29" s="159">
        <f t="shared" si="0"/>
        <v>414</v>
      </c>
      <c r="H29" s="159">
        <f t="shared" si="2"/>
        <v>30</v>
      </c>
      <c r="I29" s="159">
        <f t="shared" si="1"/>
        <v>444</v>
      </c>
      <c r="J29" s="166" t="s">
        <v>19</v>
      </c>
    </row>
    <row r="30" ht="22.5" customHeight="1" spans="1:10">
      <c r="A30" s="17">
        <v>2023230693</v>
      </c>
      <c r="B30" s="18" t="s">
        <v>43</v>
      </c>
      <c r="C30" s="157">
        <v>210.3</v>
      </c>
      <c r="D30" s="157">
        <v>10</v>
      </c>
      <c r="E30" s="158">
        <v>156.7</v>
      </c>
      <c r="F30" s="158">
        <v>15</v>
      </c>
      <c r="G30" s="159">
        <f t="shared" si="0"/>
        <v>367</v>
      </c>
      <c r="H30" s="159">
        <f t="shared" si="2"/>
        <v>25</v>
      </c>
      <c r="I30" s="159">
        <f t="shared" si="1"/>
        <v>392</v>
      </c>
      <c r="J30" s="22"/>
    </row>
    <row r="31" ht="22.5" customHeight="1" spans="1:10">
      <c r="A31" s="17">
        <v>2023230694</v>
      </c>
      <c r="B31" s="18" t="s">
        <v>44</v>
      </c>
      <c r="C31" s="157">
        <v>162.6</v>
      </c>
      <c r="D31" s="157">
        <v>4</v>
      </c>
      <c r="E31" s="158">
        <v>217.9</v>
      </c>
      <c r="F31" s="158">
        <v>15</v>
      </c>
      <c r="G31" s="159">
        <f t="shared" si="0"/>
        <v>380.5</v>
      </c>
      <c r="H31" s="159">
        <f t="shared" si="2"/>
        <v>19</v>
      </c>
      <c r="I31" s="159">
        <f t="shared" si="1"/>
        <v>399.5</v>
      </c>
      <c r="J31" s="22"/>
    </row>
    <row r="32" ht="22.5" customHeight="1" spans="1:10">
      <c r="A32" s="22">
        <v>2023230695</v>
      </c>
      <c r="B32" s="22" t="s">
        <v>45</v>
      </c>
      <c r="C32" s="157">
        <v>214.4</v>
      </c>
      <c r="D32" s="157">
        <v>16</v>
      </c>
      <c r="E32" s="158">
        <v>208.5</v>
      </c>
      <c r="F32" s="158">
        <v>20</v>
      </c>
      <c r="G32" s="159">
        <f t="shared" si="0"/>
        <v>422.9</v>
      </c>
      <c r="H32" s="159">
        <f t="shared" si="2"/>
        <v>36</v>
      </c>
      <c r="I32" s="159">
        <f t="shared" si="1"/>
        <v>458.9</v>
      </c>
      <c r="J32" s="22"/>
    </row>
    <row r="33" ht="22.5" customHeight="1" spans="1:10">
      <c r="A33" s="22">
        <v>2024230724</v>
      </c>
      <c r="B33" s="22" t="s">
        <v>46</v>
      </c>
      <c r="C33" s="157">
        <v>198.9</v>
      </c>
      <c r="D33" s="157">
        <v>6</v>
      </c>
      <c r="E33" s="158">
        <v>217</v>
      </c>
      <c r="F33" s="158">
        <v>24</v>
      </c>
      <c r="G33" s="159">
        <f t="shared" si="0"/>
        <v>415.9</v>
      </c>
      <c r="H33" s="159">
        <f t="shared" si="2"/>
        <v>30</v>
      </c>
      <c r="I33" s="159">
        <f t="shared" si="1"/>
        <v>445.9</v>
      </c>
      <c r="J33" s="22"/>
    </row>
    <row r="34" ht="22.5" customHeight="1" spans="1:10">
      <c r="A34" s="22">
        <v>2024230725</v>
      </c>
      <c r="B34" s="22" t="s">
        <v>47</v>
      </c>
      <c r="C34" s="157">
        <v>192.6</v>
      </c>
      <c r="D34" s="157">
        <v>4</v>
      </c>
      <c r="E34" s="158">
        <v>201.3</v>
      </c>
      <c r="F34" s="158">
        <v>12</v>
      </c>
      <c r="G34" s="159">
        <f t="shared" si="0"/>
        <v>393.9</v>
      </c>
      <c r="H34" s="159">
        <f t="shared" si="2"/>
        <v>16</v>
      </c>
      <c r="I34" s="159">
        <f t="shared" si="1"/>
        <v>409.9</v>
      </c>
      <c r="J34" s="22"/>
    </row>
    <row r="35" ht="22.5" customHeight="1" spans="1:10">
      <c r="A35" s="22">
        <v>2024230726</v>
      </c>
      <c r="B35" s="22" t="s">
        <v>48</v>
      </c>
      <c r="C35" s="157">
        <v>169.6</v>
      </c>
      <c r="D35" s="157">
        <v>6</v>
      </c>
      <c r="E35" s="158">
        <v>152.3</v>
      </c>
      <c r="F35" s="158">
        <v>14</v>
      </c>
      <c r="G35" s="159">
        <f t="shared" si="0"/>
        <v>321.9</v>
      </c>
      <c r="H35" s="159">
        <f t="shared" si="2"/>
        <v>20</v>
      </c>
      <c r="I35" s="159">
        <f t="shared" si="1"/>
        <v>341.9</v>
      </c>
      <c r="J35" s="22"/>
    </row>
    <row r="36" ht="22.5" customHeight="1" spans="1:10">
      <c r="A36" s="22">
        <v>2024230744</v>
      </c>
      <c r="B36" s="22" t="s">
        <v>49</v>
      </c>
      <c r="C36" s="157">
        <v>169.6</v>
      </c>
      <c r="D36" s="157">
        <v>6</v>
      </c>
      <c r="E36" s="158">
        <v>149.9</v>
      </c>
      <c r="F36" s="158">
        <v>17</v>
      </c>
      <c r="G36" s="159">
        <f t="shared" si="0"/>
        <v>319.5</v>
      </c>
      <c r="H36" s="159">
        <f t="shared" si="2"/>
        <v>23</v>
      </c>
      <c r="I36" s="159">
        <f t="shared" si="1"/>
        <v>342.5</v>
      </c>
      <c r="J36" s="22"/>
    </row>
    <row r="37" ht="22.5" customHeight="1" spans="1:10">
      <c r="A37" s="17">
        <v>2024230745</v>
      </c>
      <c r="B37" s="18" t="s">
        <v>50</v>
      </c>
      <c r="C37" s="159">
        <v>0</v>
      </c>
      <c r="D37" s="159">
        <v>0</v>
      </c>
      <c r="E37" s="158">
        <v>132.8</v>
      </c>
      <c r="F37" s="158">
        <v>8</v>
      </c>
      <c r="G37" s="159">
        <f t="shared" si="0"/>
        <v>132.8</v>
      </c>
      <c r="H37" s="159">
        <f t="shared" si="2"/>
        <v>8</v>
      </c>
      <c r="I37" s="159">
        <f t="shared" si="1"/>
        <v>140.8</v>
      </c>
      <c r="J37" s="22"/>
    </row>
    <row r="38" ht="22.5" customHeight="1" spans="1:10">
      <c r="A38" s="22">
        <v>1992230322</v>
      </c>
      <c r="B38" s="22" t="s">
        <v>51</v>
      </c>
      <c r="C38" s="157">
        <v>121.8</v>
      </c>
      <c r="D38" s="157">
        <v>6</v>
      </c>
      <c r="E38" s="158">
        <v>0</v>
      </c>
      <c r="F38" s="158">
        <v>0</v>
      </c>
      <c r="G38" s="159">
        <f t="shared" si="0"/>
        <v>121.8</v>
      </c>
      <c r="H38" s="159">
        <f t="shared" si="2"/>
        <v>6</v>
      </c>
      <c r="I38" s="159">
        <f t="shared" si="1"/>
        <v>127.8</v>
      </c>
      <c r="J38" s="22" t="s">
        <v>52</v>
      </c>
    </row>
    <row r="39" ht="22.5" customHeight="1" spans="1:10">
      <c r="A39" s="17">
        <v>2016220454</v>
      </c>
      <c r="B39" s="18" t="s">
        <v>53</v>
      </c>
      <c r="C39" s="157">
        <v>0</v>
      </c>
      <c r="D39" s="157">
        <v>0</v>
      </c>
      <c r="E39" s="158">
        <v>11.9</v>
      </c>
      <c r="F39" s="158">
        <v>0</v>
      </c>
      <c r="G39" s="159">
        <f t="shared" si="0"/>
        <v>11.9</v>
      </c>
      <c r="H39" s="159">
        <f t="shared" si="2"/>
        <v>0</v>
      </c>
      <c r="I39" s="159">
        <f t="shared" si="1"/>
        <v>11.9</v>
      </c>
      <c r="J39" s="22" t="s">
        <v>54</v>
      </c>
    </row>
    <row r="40" ht="22.5" customHeight="1" spans="1:10">
      <c r="A40" s="17">
        <v>2018210472</v>
      </c>
      <c r="B40" s="18" t="s">
        <v>55</v>
      </c>
      <c r="C40" s="159">
        <v>92.4</v>
      </c>
      <c r="D40" s="159">
        <v>4</v>
      </c>
      <c r="E40" s="158">
        <v>23.9</v>
      </c>
      <c r="F40" s="158">
        <v>2</v>
      </c>
      <c r="G40" s="159">
        <f t="shared" si="0"/>
        <v>116.3</v>
      </c>
      <c r="H40" s="159">
        <f t="shared" si="2"/>
        <v>6</v>
      </c>
      <c r="I40" s="159">
        <f t="shared" si="1"/>
        <v>122.3</v>
      </c>
      <c r="J40" s="167" t="s">
        <v>56</v>
      </c>
    </row>
    <row r="41" ht="22.5" customHeight="1" spans="1:10">
      <c r="A41" s="17" t="s">
        <v>57</v>
      </c>
      <c r="B41" s="18" t="s">
        <v>58</v>
      </c>
      <c r="C41" s="157">
        <v>5.1</v>
      </c>
      <c r="D41" s="157">
        <v>0</v>
      </c>
      <c r="E41" s="158">
        <v>5.2</v>
      </c>
      <c r="F41" s="158">
        <v>0</v>
      </c>
      <c r="G41" s="159">
        <f t="shared" si="0"/>
        <v>10.3</v>
      </c>
      <c r="H41" s="159">
        <f t="shared" si="2"/>
        <v>0</v>
      </c>
      <c r="I41" s="159">
        <f t="shared" si="1"/>
        <v>10.3</v>
      </c>
      <c r="J41" s="167" t="s">
        <v>57</v>
      </c>
    </row>
    <row r="42" ht="22.5" customHeight="1" spans="1:10">
      <c r="A42" s="17" t="s">
        <v>57</v>
      </c>
      <c r="B42" s="18" t="s">
        <v>59</v>
      </c>
      <c r="C42" s="157">
        <v>6.9</v>
      </c>
      <c r="D42" s="157">
        <v>0</v>
      </c>
      <c r="E42" s="158">
        <v>4.8</v>
      </c>
      <c r="F42" s="158">
        <v>0</v>
      </c>
      <c r="G42" s="159">
        <f t="shared" si="0"/>
        <v>11.7</v>
      </c>
      <c r="H42" s="159">
        <f t="shared" si="2"/>
        <v>0</v>
      </c>
      <c r="I42" s="159">
        <f t="shared" si="1"/>
        <v>11.7</v>
      </c>
      <c r="J42" s="167" t="s">
        <v>57</v>
      </c>
    </row>
    <row r="43" ht="22.5" customHeight="1" spans="1:10">
      <c r="A43" s="17" t="s">
        <v>57</v>
      </c>
      <c r="B43" s="18" t="s">
        <v>60</v>
      </c>
      <c r="C43" s="157">
        <v>3.6</v>
      </c>
      <c r="D43" s="157">
        <v>0</v>
      </c>
      <c r="E43" s="158">
        <v>3.1</v>
      </c>
      <c r="F43" s="158">
        <v>0</v>
      </c>
      <c r="G43" s="159">
        <f t="shared" si="0"/>
        <v>6.7</v>
      </c>
      <c r="H43" s="159">
        <f t="shared" si="2"/>
        <v>0</v>
      </c>
      <c r="I43" s="159">
        <f t="shared" si="1"/>
        <v>6.7</v>
      </c>
      <c r="J43" s="167" t="s">
        <v>57</v>
      </c>
    </row>
    <row r="44" ht="22.5" customHeight="1" spans="1:10">
      <c r="A44" s="18" t="s">
        <v>57</v>
      </c>
      <c r="B44" s="18" t="s">
        <v>61</v>
      </c>
      <c r="C44" s="157">
        <v>3.1</v>
      </c>
      <c r="D44" s="157">
        <v>0</v>
      </c>
      <c r="E44" s="158">
        <v>3</v>
      </c>
      <c r="F44" s="158">
        <v>0</v>
      </c>
      <c r="G44" s="159">
        <f t="shared" si="0"/>
        <v>6.1</v>
      </c>
      <c r="H44" s="159">
        <f t="shared" si="2"/>
        <v>0</v>
      </c>
      <c r="I44" s="159">
        <f t="shared" si="1"/>
        <v>6.1</v>
      </c>
      <c r="J44" s="167" t="s">
        <v>57</v>
      </c>
    </row>
    <row r="45" ht="22.5" customHeight="1" spans="1:10">
      <c r="A45" s="18" t="s">
        <v>57</v>
      </c>
      <c r="B45" s="18" t="s">
        <v>62</v>
      </c>
      <c r="C45" s="161">
        <v>3</v>
      </c>
      <c r="D45" s="161">
        <v>0</v>
      </c>
      <c r="E45" s="158">
        <v>2.6</v>
      </c>
      <c r="F45" s="158">
        <v>0</v>
      </c>
      <c r="G45" s="159">
        <f t="shared" si="0"/>
        <v>5.6</v>
      </c>
      <c r="H45" s="159">
        <f t="shared" si="2"/>
        <v>0</v>
      </c>
      <c r="I45" s="159">
        <f t="shared" si="1"/>
        <v>5.6</v>
      </c>
      <c r="J45" s="167" t="s">
        <v>57</v>
      </c>
    </row>
    <row r="46" ht="22.5" customHeight="1" spans="1:10">
      <c r="A46" s="18" t="s">
        <v>57</v>
      </c>
      <c r="B46" s="18" t="s">
        <v>63</v>
      </c>
      <c r="C46" s="157">
        <v>3.1</v>
      </c>
      <c r="D46" s="157">
        <v>0</v>
      </c>
      <c r="E46" s="158">
        <v>3.1</v>
      </c>
      <c r="F46" s="158">
        <v>0</v>
      </c>
      <c r="G46" s="159">
        <f t="shared" si="0"/>
        <v>6.2</v>
      </c>
      <c r="H46" s="159">
        <f t="shared" si="2"/>
        <v>0</v>
      </c>
      <c r="I46" s="159">
        <f t="shared" si="1"/>
        <v>6.2</v>
      </c>
      <c r="J46" s="167" t="s">
        <v>57</v>
      </c>
    </row>
    <row r="47" ht="22.5" customHeight="1" spans="1:10">
      <c r="A47" s="18" t="s">
        <v>57</v>
      </c>
      <c r="B47" s="18" t="s">
        <v>64</v>
      </c>
      <c r="C47" s="157">
        <v>3.5</v>
      </c>
      <c r="D47" s="157">
        <v>0</v>
      </c>
      <c r="E47" s="158">
        <v>2</v>
      </c>
      <c r="F47" s="158">
        <v>0</v>
      </c>
      <c r="G47" s="159">
        <f t="shared" si="0"/>
        <v>5.5</v>
      </c>
      <c r="H47" s="159">
        <f t="shared" si="2"/>
        <v>0</v>
      </c>
      <c r="I47" s="159">
        <f t="shared" si="1"/>
        <v>5.5</v>
      </c>
      <c r="J47" s="168" t="s">
        <v>57</v>
      </c>
    </row>
    <row r="48" ht="22.5" customHeight="1" spans="1:10">
      <c r="A48" s="18" t="s">
        <v>57</v>
      </c>
      <c r="B48" s="18" t="s">
        <v>65</v>
      </c>
      <c r="C48" s="157">
        <v>3</v>
      </c>
      <c r="D48" s="157">
        <v>0</v>
      </c>
      <c r="E48" s="158">
        <v>2.7</v>
      </c>
      <c r="F48" s="158">
        <v>0</v>
      </c>
      <c r="G48" s="159">
        <f t="shared" si="0"/>
        <v>5.7</v>
      </c>
      <c r="H48" s="159">
        <f t="shared" si="2"/>
        <v>0</v>
      </c>
      <c r="I48" s="159">
        <f t="shared" si="1"/>
        <v>5.7</v>
      </c>
      <c r="J48" s="168" t="s">
        <v>57</v>
      </c>
    </row>
    <row r="49" ht="22.5" customHeight="1" spans="1:10">
      <c r="A49" s="18" t="s">
        <v>57</v>
      </c>
      <c r="B49" s="18" t="s">
        <v>66</v>
      </c>
      <c r="C49" s="157">
        <v>3</v>
      </c>
      <c r="D49" s="157">
        <v>0</v>
      </c>
      <c r="E49" s="158">
        <v>3.1</v>
      </c>
      <c r="F49" s="158">
        <v>0</v>
      </c>
      <c r="G49" s="159">
        <f t="shared" si="0"/>
        <v>6.1</v>
      </c>
      <c r="H49" s="159">
        <f t="shared" si="2"/>
        <v>0</v>
      </c>
      <c r="I49" s="159">
        <f t="shared" si="1"/>
        <v>6.1</v>
      </c>
      <c r="J49" s="168" t="s">
        <v>57</v>
      </c>
    </row>
    <row r="50" ht="22.5" customHeight="1" spans="1:10">
      <c r="A50" s="24" t="s">
        <v>57</v>
      </c>
      <c r="B50" s="24" t="s">
        <v>67</v>
      </c>
      <c r="C50" s="157">
        <v>3</v>
      </c>
      <c r="D50" s="157">
        <v>0</v>
      </c>
      <c r="E50" s="162">
        <v>2.7</v>
      </c>
      <c r="F50" s="158">
        <v>0</v>
      </c>
      <c r="G50" s="159">
        <f t="shared" si="0"/>
        <v>5.7</v>
      </c>
      <c r="H50" s="159">
        <f t="shared" si="2"/>
        <v>0</v>
      </c>
      <c r="I50" s="159">
        <f t="shared" si="1"/>
        <v>5.7</v>
      </c>
      <c r="J50" s="166" t="s">
        <v>57</v>
      </c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  <row r="153" spans="1:1">
      <c r="A153" s="39"/>
    </row>
    <row r="154" spans="1:1">
      <c r="A154" s="39"/>
    </row>
    <row r="155" spans="1:1">
      <c r="A155" s="39"/>
    </row>
    <row r="156" spans="1:1">
      <c r="A156" s="39"/>
    </row>
    <row r="157" spans="1:1">
      <c r="A157" s="39"/>
    </row>
    <row r="158" spans="1:1">
      <c r="A158" s="39"/>
    </row>
    <row r="159" spans="1:1">
      <c r="A159" s="39"/>
    </row>
    <row r="160" spans="1:1">
      <c r="A160" s="39"/>
    </row>
    <row r="161" spans="1:1">
      <c r="A161" s="39"/>
    </row>
    <row r="162" spans="1:1">
      <c r="A162" s="39"/>
    </row>
    <row r="163" spans="1:1">
      <c r="A163" s="39"/>
    </row>
    <row r="164" spans="1:1">
      <c r="A164" s="39"/>
    </row>
    <row r="165" spans="1:1">
      <c r="A165" s="39"/>
    </row>
    <row r="166" spans="1:1">
      <c r="A166" s="39"/>
    </row>
    <row r="167" spans="1:1">
      <c r="A167" s="39"/>
    </row>
    <row r="168" spans="1:1">
      <c r="A168" s="39"/>
    </row>
    <row r="169" spans="1:1">
      <c r="A169" s="39"/>
    </row>
    <row r="170" spans="1:1">
      <c r="A170" s="39"/>
    </row>
    <row r="171" spans="1:1">
      <c r="A171" s="39"/>
    </row>
    <row r="172" spans="1:1">
      <c r="A172" s="39"/>
    </row>
    <row r="173" spans="1:1">
      <c r="A173" s="39"/>
    </row>
    <row r="174" spans="1:1">
      <c r="A174" s="39"/>
    </row>
    <row r="175" spans="1:1">
      <c r="A175" s="39"/>
    </row>
    <row r="176" spans="1:1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  <row r="185" spans="1:1">
      <c r="A185" s="39"/>
    </row>
    <row r="186" spans="1:1">
      <c r="A186" s="39"/>
    </row>
    <row r="187" spans="1:1">
      <c r="A187" s="39"/>
    </row>
    <row r="188" spans="1:1">
      <c r="A188" s="39"/>
    </row>
    <row r="189" spans="1:1">
      <c r="A189" s="39"/>
    </row>
    <row r="190" spans="1:1">
      <c r="A190" s="39"/>
    </row>
    <row r="191" spans="1:1">
      <c r="A191" s="39"/>
    </row>
    <row r="192" spans="1:1">
      <c r="A192" s="39"/>
    </row>
    <row r="193" spans="1:1">
      <c r="A193" s="39"/>
    </row>
    <row r="194" spans="1:1">
      <c r="A194" s="39"/>
    </row>
    <row r="195" spans="1:1">
      <c r="A195" s="39"/>
    </row>
    <row r="196" spans="1:1">
      <c r="A196" s="39"/>
    </row>
    <row r="197" spans="1:1">
      <c r="A197" s="39"/>
    </row>
    <row r="198" spans="1:1">
      <c r="A198" s="39"/>
    </row>
    <row r="199" spans="1:1">
      <c r="A199" s="39"/>
    </row>
    <row r="200" spans="1:1">
      <c r="A200" s="39"/>
    </row>
    <row r="201" spans="1:1">
      <c r="A201" s="39"/>
    </row>
    <row r="202" spans="1:1">
      <c r="A202" s="39"/>
    </row>
  </sheetData>
  <mergeCells count="10">
    <mergeCell ref="A1:J1"/>
    <mergeCell ref="A2:J2"/>
    <mergeCell ref="A3:J3"/>
    <mergeCell ref="C4:D4"/>
    <mergeCell ref="E4:F4"/>
    <mergeCell ref="G4:H4"/>
    <mergeCell ref="A4:A5"/>
    <mergeCell ref="B4:B5"/>
    <mergeCell ref="I4:I5"/>
    <mergeCell ref="J4:J5"/>
  </mergeCells>
  <printOptions horizontalCentered="1"/>
  <pageMargins left="0.708661" right="0.708661" top="0.748031" bottom="0.748031" header="0.314961" footer="0.314961"/>
  <pageSetup paperSize="9" orientation="portrait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4"/>
  <sheetViews>
    <sheetView workbookViewId="0">
      <pane ySplit="5" topLeftCell="A17" activePane="bottomLeft" state="frozen"/>
      <selection/>
      <selection pane="bottomLeft" activeCell="D28" sqref="D28"/>
    </sheetView>
  </sheetViews>
  <sheetFormatPr defaultColWidth="9" defaultRowHeight="14.25"/>
  <cols>
    <col min="1" max="1" width="12.1416666666667" style="40" customWidth="1"/>
    <col min="2" max="2" width="8.875" style="41"/>
    <col min="3" max="3" width="34.625" style="2" customWidth="1"/>
    <col min="4" max="4" width="4.75" style="41"/>
    <col min="5" max="5" width="34.625" style="2" customWidth="1"/>
    <col min="6" max="6" width="4.25" style="42" customWidth="1"/>
    <col min="7" max="7" width="3.375" style="42" customWidth="1"/>
    <col min="8" max="8" width="4.375" style="42" customWidth="1"/>
    <col min="9" max="9" width="4.25" style="42" customWidth="1"/>
    <col min="10" max="10" width="6.625" style="43" customWidth="1"/>
    <col min="11" max="11" width="5.625" style="44" customWidth="1"/>
    <col min="12" max="12" width="7.125" style="45" customWidth="1"/>
    <col min="13" max="13" width="2.75" style="3" customWidth="1"/>
    <col min="14" max="14" width="3.375" style="2" customWidth="1"/>
    <col min="15" max="15" width="2.625" style="2" customWidth="1"/>
    <col min="16" max="16" width="4.25" style="2" customWidth="1"/>
    <col min="17" max="17" width="2.75" style="2" customWidth="1"/>
    <col min="18" max="18" width="3.125" style="2"/>
    <col min="19" max="19" width="3.375" style="3" customWidth="1"/>
    <col min="20" max="20" width="2.75" style="4" customWidth="1"/>
    <col min="21" max="21" width="8.375" style="46"/>
    <col min="22" max="22" width="6.375" style="2"/>
    <col min="23" max="26" width="9" style="2"/>
  </cols>
  <sheetData>
    <row r="1" ht="31.5" customHeight="1" spans="1:22">
      <c r="A1" s="5" t="s">
        <v>68</v>
      </c>
      <c r="B1" s="5"/>
      <c r="C1" s="5"/>
      <c r="D1" s="5"/>
      <c r="E1" s="5"/>
      <c r="F1" s="47"/>
      <c r="G1" s="47"/>
      <c r="H1" s="47"/>
      <c r="I1" s="47"/>
      <c r="J1" s="74"/>
      <c r="K1" s="75"/>
      <c r="L1" s="75"/>
      <c r="M1" s="5"/>
      <c r="N1" s="5"/>
      <c r="O1" s="5"/>
      <c r="P1" s="5"/>
      <c r="Q1" s="5"/>
      <c r="R1" s="5"/>
      <c r="S1" s="5"/>
      <c r="T1" s="5"/>
      <c r="U1" s="5"/>
      <c r="V1" s="25"/>
    </row>
    <row r="2" spans="1:22">
      <c r="A2" s="9" t="s">
        <v>69</v>
      </c>
      <c r="B2" s="6"/>
      <c r="C2" s="7" t="s">
        <v>70</v>
      </c>
      <c r="D2" s="8"/>
      <c r="E2" s="9"/>
      <c r="F2" s="6"/>
      <c r="G2" s="6"/>
      <c r="H2" s="6"/>
      <c r="I2" s="76"/>
      <c r="J2" s="77" t="s">
        <v>71</v>
      </c>
      <c r="K2" s="78"/>
      <c r="L2" s="79" t="s">
        <v>22</v>
      </c>
      <c r="M2" s="80"/>
      <c r="N2" s="9"/>
      <c r="O2" s="9"/>
      <c r="P2" s="9"/>
      <c r="Q2" s="8">
        <v>12</v>
      </c>
      <c r="R2" s="76" t="s">
        <v>72</v>
      </c>
      <c r="S2" s="28">
        <v>26</v>
      </c>
      <c r="T2" s="29" t="s">
        <v>73</v>
      </c>
      <c r="U2" s="26"/>
      <c r="V2" s="9"/>
    </row>
    <row r="3" s="38" customFormat="1" ht="18" customHeight="1" spans="1:22">
      <c r="A3" s="48" t="s">
        <v>74</v>
      </c>
      <c r="B3" s="49"/>
      <c r="C3" s="49"/>
      <c r="D3" s="49"/>
      <c r="E3" s="49"/>
      <c r="F3" s="50"/>
      <c r="G3" s="50"/>
      <c r="H3" s="50"/>
      <c r="I3" s="50"/>
      <c r="J3" s="81"/>
      <c r="K3" s="82"/>
      <c r="L3" s="83"/>
      <c r="M3" s="49"/>
      <c r="N3" s="49"/>
      <c r="O3" s="49"/>
      <c r="P3" s="49"/>
      <c r="Q3" s="49"/>
      <c r="R3" s="49"/>
      <c r="S3" s="49"/>
      <c r="T3" s="49"/>
      <c r="U3" s="94"/>
      <c r="V3" s="95"/>
    </row>
    <row r="4" ht="20.25" customHeight="1" spans="1:21">
      <c r="A4" s="51" t="s">
        <v>3</v>
      </c>
      <c r="B4" s="52" t="s">
        <v>4</v>
      </c>
      <c r="C4" s="52" t="s">
        <v>75</v>
      </c>
      <c r="D4" s="14"/>
      <c r="E4" s="14"/>
      <c r="F4" s="53"/>
      <c r="G4" s="53"/>
      <c r="H4" s="53"/>
      <c r="I4" s="53"/>
      <c r="J4" s="84"/>
      <c r="K4" s="85"/>
      <c r="L4" s="85"/>
      <c r="M4" s="52" t="s">
        <v>76</v>
      </c>
      <c r="N4" s="14"/>
      <c r="O4" s="14"/>
      <c r="P4" s="14"/>
      <c r="Q4" s="14"/>
      <c r="R4" s="14"/>
      <c r="S4" s="14"/>
      <c r="T4" s="14"/>
      <c r="U4" s="96" t="s">
        <v>8</v>
      </c>
    </row>
    <row r="5" ht="42" spans="1:21">
      <c r="A5" s="13"/>
      <c r="B5" s="14"/>
      <c r="C5" s="54" t="s">
        <v>77</v>
      </c>
      <c r="D5" s="54" t="s">
        <v>78</v>
      </c>
      <c r="E5" s="54" t="s">
        <v>79</v>
      </c>
      <c r="F5" s="54" t="s">
        <v>80</v>
      </c>
      <c r="G5" s="54" t="s">
        <v>81</v>
      </c>
      <c r="H5" s="55" t="s">
        <v>82</v>
      </c>
      <c r="I5" s="86" t="s">
        <v>83</v>
      </c>
      <c r="J5" s="87" t="s">
        <v>84</v>
      </c>
      <c r="K5" s="88" t="s">
        <v>85</v>
      </c>
      <c r="L5" s="89" t="s">
        <v>86</v>
      </c>
      <c r="M5" s="54" t="s">
        <v>87</v>
      </c>
      <c r="N5" s="54" t="s">
        <v>88</v>
      </c>
      <c r="O5" s="54" t="s">
        <v>89</v>
      </c>
      <c r="P5" s="54" t="s">
        <v>90</v>
      </c>
      <c r="Q5" s="54" t="s">
        <v>80</v>
      </c>
      <c r="R5" s="54" t="s">
        <v>91</v>
      </c>
      <c r="S5" s="97" t="s">
        <v>92</v>
      </c>
      <c r="T5" s="98" t="s">
        <v>93</v>
      </c>
      <c r="U5" s="96"/>
    </row>
    <row r="6" ht="16" customHeight="1" spans="1:21">
      <c r="A6" s="56">
        <v>2020230576</v>
      </c>
      <c r="B6" s="56" t="s">
        <v>16</v>
      </c>
      <c r="C6" s="57" t="s">
        <v>94</v>
      </c>
      <c r="D6" s="56">
        <v>8</v>
      </c>
      <c r="E6" s="57" t="s">
        <v>95</v>
      </c>
      <c r="F6" s="58">
        <v>87</v>
      </c>
      <c r="G6" s="58">
        <v>2</v>
      </c>
      <c r="H6" s="58">
        <v>4</v>
      </c>
      <c r="I6" s="58">
        <v>8</v>
      </c>
      <c r="J6" s="90">
        <f>IF(F6&lt;=45,1,IF(F6&lt;90,1+0.5*(F6/45-1),IF(F6&gt;=90,1.5+0.2*(F6/45-2))))</f>
        <v>1.46666666666667</v>
      </c>
      <c r="K6" s="91">
        <v>1</v>
      </c>
      <c r="L6" s="92">
        <f>I6*J6*K6</f>
        <v>11.7333333333333</v>
      </c>
      <c r="M6" s="57"/>
      <c r="N6" s="57"/>
      <c r="O6" s="57"/>
      <c r="P6" s="57"/>
      <c r="Q6" s="57"/>
      <c r="R6" s="57"/>
      <c r="S6" s="57"/>
      <c r="T6" s="57"/>
      <c r="U6" s="99">
        <f>L6+L7</f>
        <v>27.7333333333333</v>
      </c>
    </row>
    <row r="7" ht="18" customHeight="1" spans="1:21">
      <c r="A7" s="59"/>
      <c r="B7" s="60"/>
      <c r="C7" s="61" t="s">
        <v>96</v>
      </c>
      <c r="D7" s="56">
        <v>16</v>
      </c>
      <c r="E7" s="57" t="s">
        <v>97</v>
      </c>
      <c r="F7" s="58">
        <v>28</v>
      </c>
      <c r="G7" s="58">
        <v>2</v>
      </c>
      <c r="H7" s="58">
        <v>8</v>
      </c>
      <c r="I7" s="58">
        <v>16</v>
      </c>
      <c r="J7" s="90">
        <f t="shared" ref="J7:J38" si="0">IF(F7&lt;=45,1,IF(F7&lt;90,1+0.5*(F7/45-1),IF(F7&gt;=90,1.5+0.2*(F7/45-2))))</f>
        <v>1</v>
      </c>
      <c r="K7" s="91">
        <v>1</v>
      </c>
      <c r="L7" s="92">
        <f t="shared" ref="L7:L19" si="1">I7*J7*K7</f>
        <v>16</v>
      </c>
      <c r="M7" s="57"/>
      <c r="N7" s="57"/>
      <c r="O7" s="57"/>
      <c r="P7" s="57"/>
      <c r="Q7" s="57"/>
      <c r="R7" s="57"/>
      <c r="S7" s="57"/>
      <c r="T7" s="57"/>
      <c r="U7" s="99"/>
    </row>
    <row r="8" s="39" customFormat="1" ht="17" customHeight="1" spans="1:26">
      <c r="A8" s="62">
        <v>2009230355</v>
      </c>
      <c r="B8" s="56" t="s">
        <v>18</v>
      </c>
      <c r="C8" s="63" t="s">
        <v>98</v>
      </c>
      <c r="D8" s="64">
        <v>48</v>
      </c>
      <c r="E8" s="63" t="s">
        <v>99</v>
      </c>
      <c r="F8" s="65">
        <v>80</v>
      </c>
      <c r="G8" s="65">
        <v>6</v>
      </c>
      <c r="H8" s="65">
        <v>8</v>
      </c>
      <c r="I8" s="65">
        <v>48</v>
      </c>
      <c r="J8" s="90">
        <f t="shared" si="0"/>
        <v>1.38888888888889</v>
      </c>
      <c r="K8" s="91">
        <v>1</v>
      </c>
      <c r="L8" s="92">
        <f t="shared" si="1"/>
        <v>66.6666666666667</v>
      </c>
      <c r="M8" s="93"/>
      <c r="N8" s="63"/>
      <c r="O8" s="63"/>
      <c r="P8" s="63"/>
      <c r="Q8" s="63"/>
      <c r="R8" s="63"/>
      <c r="S8" s="93"/>
      <c r="T8" s="100"/>
      <c r="U8" s="99">
        <f>L8+L9+L10+L11</f>
        <v>227.555555555556</v>
      </c>
      <c r="V8" s="101"/>
      <c r="W8" s="101"/>
      <c r="X8" s="101"/>
      <c r="Y8" s="101"/>
      <c r="Z8" s="101"/>
    </row>
    <row r="9" s="39" customFormat="1" ht="17" customHeight="1" spans="1:26">
      <c r="A9" s="59"/>
      <c r="B9" s="60"/>
      <c r="C9" s="60"/>
      <c r="D9" s="64">
        <v>48</v>
      </c>
      <c r="E9" s="63" t="s">
        <v>100</v>
      </c>
      <c r="F9" s="65">
        <v>86</v>
      </c>
      <c r="G9" s="65">
        <v>6</v>
      </c>
      <c r="H9" s="65">
        <v>8</v>
      </c>
      <c r="I9" s="65">
        <v>48</v>
      </c>
      <c r="J9" s="90">
        <f t="shared" si="0"/>
        <v>1.45555555555556</v>
      </c>
      <c r="K9" s="91">
        <v>1</v>
      </c>
      <c r="L9" s="92">
        <f t="shared" si="1"/>
        <v>69.8666666666667</v>
      </c>
      <c r="M9" s="93"/>
      <c r="N9" s="63"/>
      <c r="O9" s="63"/>
      <c r="P9" s="63"/>
      <c r="Q9" s="63"/>
      <c r="R9" s="63"/>
      <c r="S9" s="93"/>
      <c r="T9" s="100"/>
      <c r="U9" s="99"/>
      <c r="V9" s="101"/>
      <c r="W9" s="101"/>
      <c r="X9" s="101"/>
      <c r="Y9" s="101"/>
      <c r="Z9" s="101"/>
    </row>
    <row r="10" s="39" customFormat="1" ht="18" customHeight="1" spans="1:26">
      <c r="A10" s="59"/>
      <c r="B10" s="60"/>
      <c r="C10" s="63" t="s">
        <v>101</v>
      </c>
      <c r="D10" s="64">
        <v>32</v>
      </c>
      <c r="E10" s="63" t="s">
        <v>99</v>
      </c>
      <c r="F10" s="65">
        <v>80</v>
      </c>
      <c r="G10" s="65">
        <v>6</v>
      </c>
      <c r="H10" s="65">
        <v>6</v>
      </c>
      <c r="I10" s="65">
        <v>32</v>
      </c>
      <c r="J10" s="90">
        <f t="shared" si="0"/>
        <v>1.38888888888889</v>
      </c>
      <c r="K10" s="91">
        <v>1</v>
      </c>
      <c r="L10" s="92">
        <f t="shared" si="1"/>
        <v>44.4444444444444</v>
      </c>
      <c r="M10" s="93"/>
      <c r="N10" s="63"/>
      <c r="O10" s="63"/>
      <c r="P10" s="63"/>
      <c r="Q10" s="63"/>
      <c r="R10" s="63"/>
      <c r="S10" s="93"/>
      <c r="T10" s="100"/>
      <c r="U10" s="99"/>
      <c r="V10" s="101"/>
      <c r="W10" s="101"/>
      <c r="X10" s="101"/>
      <c r="Y10" s="101"/>
      <c r="Z10" s="101"/>
    </row>
    <row r="11" s="39" customFormat="1" ht="19" customHeight="1" spans="1:26">
      <c r="A11" s="59"/>
      <c r="B11" s="60"/>
      <c r="C11" s="60"/>
      <c r="D11" s="64">
        <v>32</v>
      </c>
      <c r="E11" s="63" t="s">
        <v>100</v>
      </c>
      <c r="F11" s="65">
        <v>86</v>
      </c>
      <c r="G11" s="65">
        <v>6</v>
      </c>
      <c r="H11" s="65">
        <v>6</v>
      </c>
      <c r="I11" s="65">
        <v>32</v>
      </c>
      <c r="J11" s="90">
        <f t="shared" si="0"/>
        <v>1.45555555555556</v>
      </c>
      <c r="K11" s="91">
        <v>1</v>
      </c>
      <c r="L11" s="92">
        <f t="shared" si="1"/>
        <v>46.5777777777778</v>
      </c>
      <c r="M11" s="93"/>
      <c r="N11" s="63"/>
      <c r="O11" s="63"/>
      <c r="P11" s="63"/>
      <c r="Q11" s="63"/>
      <c r="R11" s="63"/>
      <c r="S11" s="93"/>
      <c r="T11" s="100"/>
      <c r="U11" s="99"/>
      <c r="V11" s="101"/>
      <c r="W11" s="101"/>
      <c r="X11" s="101"/>
      <c r="Y11" s="101"/>
      <c r="Z11" s="101"/>
    </row>
    <row r="12" ht="15" customHeight="1" spans="1:21">
      <c r="A12" s="62">
        <v>2019230505</v>
      </c>
      <c r="B12" s="56" t="s">
        <v>27</v>
      </c>
      <c r="C12" s="57" t="s">
        <v>102</v>
      </c>
      <c r="D12" s="56">
        <v>48</v>
      </c>
      <c r="E12" s="57" t="s">
        <v>103</v>
      </c>
      <c r="F12" s="58">
        <v>96</v>
      </c>
      <c r="G12" s="58">
        <v>6</v>
      </c>
      <c r="H12" s="58">
        <v>8</v>
      </c>
      <c r="I12" s="58">
        <v>48</v>
      </c>
      <c r="J12" s="90">
        <f t="shared" si="0"/>
        <v>1.52666666666667</v>
      </c>
      <c r="K12" s="91">
        <v>1</v>
      </c>
      <c r="L12" s="92">
        <f t="shared" si="1"/>
        <v>73.28</v>
      </c>
      <c r="M12" s="93"/>
      <c r="N12" s="63"/>
      <c r="O12" s="63"/>
      <c r="P12" s="63"/>
      <c r="Q12" s="63"/>
      <c r="R12" s="63"/>
      <c r="S12" s="93"/>
      <c r="T12" s="100"/>
      <c r="U12" s="99">
        <f>L12+L13+L14+L15</f>
        <v>229.013333333333</v>
      </c>
    </row>
    <row r="13" ht="16" customHeight="1" spans="1:21">
      <c r="A13" s="59"/>
      <c r="B13" s="60"/>
      <c r="C13" s="60"/>
      <c r="D13" s="56">
        <v>48</v>
      </c>
      <c r="E13" s="57" t="s">
        <v>104</v>
      </c>
      <c r="F13" s="58">
        <v>89</v>
      </c>
      <c r="G13" s="58">
        <v>6</v>
      </c>
      <c r="H13" s="58">
        <v>8</v>
      </c>
      <c r="I13" s="58">
        <v>48</v>
      </c>
      <c r="J13" s="90">
        <f t="shared" si="0"/>
        <v>1.48888888888889</v>
      </c>
      <c r="K13" s="91">
        <v>1</v>
      </c>
      <c r="L13" s="92">
        <f t="shared" si="1"/>
        <v>71.4666666666667</v>
      </c>
      <c r="M13" s="93"/>
      <c r="N13" s="63"/>
      <c r="O13" s="63"/>
      <c r="P13" s="63"/>
      <c r="Q13" s="63"/>
      <c r="R13" s="63"/>
      <c r="S13" s="93"/>
      <c r="T13" s="100"/>
      <c r="U13" s="99"/>
    </row>
    <row r="14" ht="16" customHeight="1" spans="1:21">
      <c r="A14" s="59"/>
      <c r="B14" s="60"/>
      <c r="C14" s="57" t="s">
        <v>105</v>
      </c>
      <c r="D14" s="56">
        <v>32</v>
      </c>
      <c r="E14" s="57" t="s">
        <v>106</v>
      </c>
      <c r="F14" s="58">
        <v>59</v>
      </c>
      <c r="G14" s="58">
        <v>6</v>
      </c>
      <c r="H14" s="58">
        <v>6</v>
      </c>
      <c r="I14" s="58">
        <v>32</v>
      </c>
      <c r="J14" s="90">
        <f t="shared" si="0"/>
        <v>1.15555555555556</v>
      </c>
      <c r="K14" s="91">
        <v>1</v>
      </c>
      <c r="L14" s="92">
        <f t="shared" si="1"/>
        <v>36.9777777777778</v>
      </c>
      <c r="M14" s="93"/>
      <c r="N14" s="63"/>
      <c r="O14" s="63"/>
      <c r="P14" s="63"/>
      <c r="Q14" s="63"/>
      <c r="R14" s="63"/>
      <c r="S14" s="93"/>
      <c r="T14" s="100"/>
      <c r="U14" s="99"/>
    </row>
    <row r="15" ht="17" customHeight="1" spans="1:21">
      <c r="A15" s="59"/>
      <c r="B15" s="60"/>
      <c r="C15" s="60"/>
      <c r="D15" s="56">
        <v>32</v>
      </c>
      <c r="E15" s="57" t="s">
        <v>107</v>
      </c>
      <c r="F15" s="58">
        <v>88</v>
      </c>
      <c r="G15" s="58">
        <v>6</v>
      </c>
      <c r="H15" s="58">
        <v>6</v>
      </c>
      <c r="I15" s="58">
        <v>32</v>
      </c>
      <c r="J15" s="90">
        <f t="shared" si="0"/>
        <v>1.47777777777778</v>
      </c>
      <c r="K15" s="91">
        <v>1</v>
      </c>
      <c r="L15" s="92">
        <f t="shared" si="1"/>
        <v>47.2888888888889</v>
      </c>
      <c r="M15" s="93"/>
      <c r="N15" s="63"/>
      <c r="O15" s="63"/>
      <c r="P15" s="63"/>
      <c r="Q15" s="63"/>
      <c r="R15" s="63"/>
      <c r="S15" s="93"/>
      <c r="T15" s="100"/>
      <c r="U15" s="99"/>
    </row>
    <row r="16" ht="30" customHeight="1" spans="1:21">
      <c r="A16" s="62">
        <v>2022230631</v>
      </c>
      <c r="B16" s="56" t="s">
        <v>42</v>
      </c>
      <c r="C16" s="57" t="s">
        <v>108</v>
      </c>
      <c r="D16" s="56">
        <v>48</v>
      </c>
      <c r="E16" s="66" t="s">
        <v>109</v>
      </c>
      <c r="F16" s="58">
        <v>141</v>
      </c>
      <c r="G16" s="58">
        <v>4</v>
      </c>
      <c r="H16" s="58">
        <v>12</v>
      </c>
      <c r="I16" s="58">
        <v>48</v>
      </c>
      <c r="J16" s="90">
        <f t="shared" si="0"/>
        <v>1.72666666666667</v>
      </c>
      <c r="K16" s="91">
        <v>1</v>
      </c>
      <c r="L16" s="92">
        <f t="shared" si="1"/>
        <v>82.88</v>
      </c>
      <c r="M16" s="93"/>
      <c r="N16" s="63"/>
      <c r="O16" s="63"/>
      <c r="P16" s="63"/>
      <c r="Q16" s="63"/>
      <c r="R16" s="63"/>
      <c r="S16" s="93"/>
      <c r="T16" s="100"/>
      <c r="U16" s="99">
        <f>L16+L17+L18+L19+L20+L21+L22+L23+L24+L25</f>
        <v>221.262222222222</v>
      </c>
    </row>
    <row r="17" ht="17" customHeight="1" spans="1:21">
      <c r="A17" s="59"/>
      <c r="B17" s="60"/>
      <c r="C17" s="57" t="s">
        <v>101</v>
      </c>
      <c r="D17" s="56">
        <v>48</v>
      </c>
      <c r="E17" s="57" t="s">
        <v>110</v>
      </c>
      <c r="F17" s="58">
        <v>30</v>
      </c>
      <c r="G17" s="58">
        <v>6</v>
      </c>
      <c r="H17" s="58">
        <v>8</v>
      </c>
      <c r="I17" s="58">
        <v>46</v>
      </c>
      <c r="J17" s="90">
        <f t="shared" si="0"/>
        <v>1</v>
      </c>
      <c r="K17" s="91">
        <v>1</v>
      </c>
      <c r="L17" s="92">
        <f t="shared" si="1"/>
        <v>46</v>
      </c>
      <c r="M17" s="93"/>
      <c r="N17" s="63"/>
      <c r="O17" s="63"/>
      <c r="P17" s="63"/>
      <c r="Q17" s="63"/>
      <c r="R17" s="63"/>
      <c r="S17" s="93"/>
      <c r="T17" s="100"/>
      <c r="U17" s="99"/>
    </row>
    <row r="18" ht="18" customHeight="1" spans="1:21">
      <c r="A18" s="59"/>
      <c r="B18" s="60"/>
      <c r="C18" s="67" t="s">
        <v>111</v>
      </c>
      <c r="D18" s="56">
        <v>16</v>
      </c>
      <c r="E18" s="57" t="s">
        <v>97</v>
      </c>
      <c r="F18" s="58">
        <v>28</v>
      </c>
      <c r="G18" s="58">
        <v>2</v>
      </c>
      <c r="H18" s="58">
        <v>8</v>
      </c>
      <c r="I18" s="58">
        <v>16</v>
      </c>
      <c r="J18" s="90">
        <f t="shared" si="0"/>
        <v>1</v>
      </c>
      <c r="K18" s="91">
        <v>1</v>
      </c>
      <c r="L18" s="92">
        <f t="shared" si="1"/>
        <v>16</v>
      </c>
      <c r="M18" s="93"/>
      <c r="N18" s="63"/>
      <c r="O18" s="63"/>
      <c r="P18" s="63"/>
      <c r="Q18" s="63"/>
      <c r="R18" s="63"/>
      <c r="S18" s="93"/>
      <c r="T18" s="100"/>
      <c r="U18" s="99"/>
    </row>
    <row r="19" spans="1:21">
      <c r="A19" s="59"/>
      <c r="B19" s="60"/>
      <c r="C19" s="57" t="s">
        <v>94</v>
      </c>
      <c r="D19" s="56">
        <v>8</v>
      </c>
      <c r="E19" s="57" t="s">
        <v>112</v>
      </c>
      <c r="F19" s="58">
        <v>97</v>
      </c>
      <c r="G19" s="58">
        <v>2</v>
      </c>
      <c r="H19" s="58">
        <v>4</v>
      </c>
      <c r="I19" s="58">
        <v>8</v>
      </c>
      <c r="J19" s="90">
        <f t="shared" si="0"/>
        <v>1.53111111111111</v>
      </c>
      <c r="K19" s="91">
        <v>1</v>
      </c>
      <c r="L19" s="92">
        <f t="shared" si="1"/>
        <v>12.2488888888889</v>
      </c>
      <c r="M19" s="93"/>
      <c r="N19" s="63"/>
      <c r="O19" s="63"/>
      <c r="P19" s="63"/>
      <c r="Q19" s="63"/>
      <c r="R19" s="63"/>
      <c r="S19" s="93"/>
      <c r="T19" s="100"/>
      <c r="U19" s="99"/>
    </row>
    <row r="20" spans="1:21">
      <c r="A20" s="59"/>
      <c r="B20" s="60"/>
      <c r="C20" s="60"/>
      <c r="D20" s="56">
        <v>8</v>
      </c>
      <c r="E20" s="57" t="s">
        <v>113</v>
      </c>
      <c r="F20" s="58">
        <v>79</v>
      </c>
      <c r="G20" s="58">
        <v>2</v>
      </c>
      <c r="H20" s="58">
        <v>4</v>
      </c>
      <c r="I20" s="58">
        <v>8</v>
      </c>
      <c r="J20" s="90">
        <f t="shared" si="0"/>
        <v>1.37777777777778</v>
      </c>
      <c r="K20" s="91">
        <v>1</v>
      </c>
      <c r="L20" s="92">
        <f t="shared" ref="L20:L51" si="2">I20*J20*K20</f>
        <v>11.0222222222222</v>
      </c>
      <c r="M20" s="93"/>
      <c r="N20" s="63"/>
      <c r="O20" s="63"/>
      <c r="P20" s="63"/>
      <c r="Q20" s="63"/>
      <c r="R20" s="63"/>
      <c r="S20" s="93"/>
      <c r="T20" s="100"/>
      <c r="U20" s="99"/>
    </row>
    <row r="21" spans="1:21">
      <c r="A21" s="59"/>
      <c r="B21" s="60"/>
      <c r="C21" s="60"/>
      <c r="D21" s="56">
        <v>8</v>
      </c>
      <c r="E21" s="57" t="s">
        <v>114</v>
      </c>
      <c r="F21" s="58">
        <v>85</v>
      </c>
      <c r="G21" s="58">
        <v>2</v>
      </c>
      <c r="H21" s="58">
        <v>4</v>
      </c>
      <c r="I21" s="58">
        <v>8</v>
      </c>
      <c r="J21" s="90">
        <f t="shared" si="0"/>
        <v>1.44444444444444</v>
      </c>
      <c r="K21" s="91">
        <v>1</v>
      </c>
      <c r="L21" s="92">
        <f t="shared" si="2"/>
        <v>11.5555555555556</v>
      </c>
      <c r="M21" s="93"/>
      <c r="N21" s="63"/>
      <c r="O21" s="63"/>
      <c r="P21" s="63"/>
      <c r="Q21" s="63"/>
      <c r="R21" s="63"/>
      <c r="S21" s="93"/>
      <c r="T21" s="100"/>
      <c r="U21" s="99"/>
    </row>
    <row r="22" spans="1:21">
      <c r="A22" s="59"/>
      <c r="B22" s="60"/>
      <c r="C22" s="60"/>
      <c r="D22" s="56">
        <v>8</v>
      </c>
      <c r="E22" s="57" t="s">
        <v>115</v>
      </c>
      <c r="F22" s="58">
        <v>72</v>
      </c>
      <c r="G22" s="58">
        <v>2</v>
      </c>
      <c r="H22" s="58">
        <v>4</v>
      </c>
      <c r="I22" s="58">
        <v>8</v>
      </c>
      <c r="J22" s="90">
        <f t="shared" si="0"/>
        <v>1.3</v>
      </c>
      <c r="K22" s="91">
        <v>1</v>
      </c>
      <c r="L22" s="92">
        <f t="shared" si="2"/>
        <v>10.4</v>
      </c>
      <c r="M22" s="93"/>
      <c r="N22" s="63"/>
      <c r="O22" s="63"/>
      <c r="P22" s="63"/>
      <c r="Q22" s="63"/>
      <c r="R22" s="63"/>
      <c r="S22" s="93"/>
      <c r="T22" s="100"/>
      <c r="U22" s="99"/>
    </row>
    <row r="23" spans="1:21">
      <c r="A23" s="59"/>
      <c r="B23" s="60"/>
      <c r="C23" s="60"/>
      <c r="D23" s="56">
        <v>8</v>
      </c>
      <c r="E23" s="57" t="s">
        <v>116</v>
      </c>
      <c r="F23" s="58">
        <v>60</v>
      </c>
      <c r="G23" s="58">
        <v>2</v>
      </c>
      <c r="H23" s="58">
        <v>4</v>
      </c>
      <c r="I23" s="58">
        <v>6</v>
      </c>
      <c r="J23" s="90">
        <f t="shared" si="0"/>
        <v>1.16666666666667</v>
      </c>
      <c r="K23" s="91">
        <v>1.2</v>
      </c>
      <c r="L23" s="92">
        <f t="shared" si="2"/>
        <v>8.4</v>
      </c>
      <c r="M23" s="93"/>
      <c r="N23" s="63"/>
      <c r="O23" s="63"/>
      <c r="P23" s="63"/>
      <c r="Q23" s="63"/>
      <c r="R23" s="63"/>
      <c r="S23" s="93"/>
      <c r="T23" s="100"/>
      <c r="U23" s="99"/>
    </row>
    <row r="24" spans="1:21">
      <c r="A24" s="59"/>
      <c r="B24" s="60"/>
      <c r="C24" s="60"/>
      <c r="D24" s="56">
        <v>8</v>
      </c>
      <c r="E24" s="57" t="s">
        <v>117</v>
      </c>
      <c r="F24" s="58">
        <v>74</v>
      </c>
      <c r="G24" s="58">
        <v>2</v>
      </c>
      <c r="H24" s="58">
        <v>4</v>
      </c>
      <c r="I24" s="58">
        <v>8</v>
      </c>
      <c r="J24" s="90">
        <f t="shared" si="0"/>
        <v>1.32222222222222</v>
      </c>
      <c r="K24" s="91">
        <v>1</v>
      </c>
      <c r="L24" s="92">
        <f t="shared" si="2"/>
        <v>10.5777777777778</v>
      </c>
      <c r="M24" s="93"/>
      <c r="N24" s="63"/>
      <c r="O24" s="63"/>
      <c r="P24" s="63"/>
      <c r="Q24" s="63"/>
      <c r="R24" s="63"/>
      <c r="S24" s="93"/>
      <c r="T24" s="100"/>
      <c r="U24" s="99"/>
    </row>
    <row r="25" spans="1:21">
      <c r="A25" s="59"/>
      <c r="B25" s="60"/>
      <c r="C25" s="60"/>
      <c r="D25" s="56">
        <v>8</v>
      </c>
      <c r="E25" s="57" t="s">
        <v>118</v>
      </c>
      <c r="F25" s="58">
        <v>95</v>
      </c>
      <c r="G25" s="58">
        <v>2</v>
      </c>
      <c r="H25" s="58">
        <v>4</v>
      </c>
      <c r="I25" s="58">
        <v>8</v>
      </c>
      <c r="J25" s="90">
        <f t="shared" si="0"/>
        <v>1.52222222222222</v>
      </c>
      <c r="K25" s="91">
        <v>1</v>
      </c>
      <c r="L25" s="92">
        <f t="shared" si="2"/>
        <v>12.1777777777778</v>
      </c>
      <c r="M25" s="93"/>
      <c r="N25" s="63"/>
      <c r="O25" s="63"/>
      <c r="P25" s="63"/>
      <c r="Q25" s="63"/>
      <c r="R25" s="63"/>
      <c r="S25" s="93"/>
      <c r="T25" s="100"/>
      <c r="U25" s="99"/>
    </row>
    <row r="26" ht="19.5" customHeight="1" spans="1:21">
      <c r="A26" s="56">
        <v>2024230744</v>
      </c>
      <c r="B26" s="56" t="s">
        <v>49</v>
      </c>
      <c r="C26" s="57" t="s">
        <v>119</v>
      </c>
      <c r="D26" s="56">
        <v>16</v>
      </c>
      <c r="E26" s="57" t="s">
        <v>97</v>
      </c>
      <c r="F26" s="58">
        <v>28</v>
      </c>
      <c r="G26" s="58">
        <v>2</v>
      </c>
      <c r="H26" s="58">
        <v>8</v>
      </c>
      <c r="I26" s="58">
        <v>16</v>
      </c>
      <c r="J26" s="90">
        <f t="shared" si="0"/>
        <v>1</v>
      </c>
      <c r="K26" s="91">
        <v>1</v>
      </c>
      <c r="L26" s="92">
        <f t="shared" si="2"/>
        <v>16</v>
      </c>
      <c r="M26" s="93"/>
      <c r="N26" s="63"/>
      <c r="O26" s="63"/>
      <c r="P26" s="63"/>
      <c r="Q26" s="63"/>
      <c r="R26" s="63"/>
      <c r="S26" s="93"/>
      <c r="T26" s="100"/>
      <c r="U26" s="99">
        <f>L26+L27+L28</f>
        <v>149.866666666667</v>
      </c>
    </row>
    <row r="27" spans="1:21">
      <c r="A27" s="59"/>
      <c r="B27" s="60"/>
      <c r="C27" s="57" t="s">
        <v>120</v>
      </c>
      <c r="D27" s="56">
        <v>48</v>
      </c>
      <c r="E27" s="57" t="s">
        <v>121</v>
      </c>
      <c r="F27" s="58">
        <v>87</v>
      </c>
      <c r="G27" s="58">
        <v>4</v>
      </c>
      <c r="H27" s="58">
        <v>12</v>
      </c>
      <c r="I27" s="58">
        <v>48</v>
      </c>
      <c r="J27" s="90">
        <f t="shared" si="0"/>
        <v>1.46666666666667</v>
      </c>
      <c r="K27" s="91">
        <v>1</v>
      </c>
      <c r="L27" s="92">
        <f t="shared" si="2"/>
        <v>70.4</v>
      </c>
      <c r="M27" s="93"/>
      <c r="N27" s="63"/>
      <c r="O27" s="63"/>
      <c r="P27" s="63"/>
      <c r="Q27" s="63"/>
      <c r="R27" s="63"/>
      <c r="S27" s="93"/>
      <c r="T27" s="100"/>
      <c r="U27" s="99"/>
    </row>
    <row r="28" ht="13.5" customHeight="1" spans="1:21">
      <c r="A28" s="59"/>
      <c r="B28" s="60"/>
      <c r="C28" s="60"/>
      <c r="D28" s="56">
        <v>48</v>
      </c>
      <c r="E28" s="57" t="s">
        <v>122</v>
      </c>
      <c r="F28" s="58">
        <v>74</v>
      </c>
      <c r="G28" s="58">
        <v>4</v>
      </c>
      <c r="H28" s="58">
        <v>12</v>
      </c>
      <c r="I28" s="58">
        <v>48</v>
      </c>
      <c r="J28" s="90">
        <f t="shared" si="0"/>
        <v>1.32222222222222</v>
      </c>
      <c r="K28" s="91">
        <v>1</v>
      </c>
      <c r="L28" s="92">
        <f t="shared" si="2"/>
        <v>63.4666666666667</v>
      </c>
      <c r="M28" s="93"/>
      <c r="N28" s="63"/>
      <c r="O28" s="63"/>
      <c r="P28" s="63"/>
      <c r="Q28" s="63"/>
      <c r="R28" s="63"/>
      <c r="S28" s="93"/>
      <c r="T28" s="100"/>
      <c r="U28" s="99"/>
    </row>
    <row r="29" spans="1:21">
      <c r="A29" s="62">
        <v>2023230692</v>
      </c>
      <c r="B29" s="56" t="s">
        <v>22</v>
      </c>
      <c r="C29" s="63" t="s">
        <v>94</v>
      </c>
      <c r="D29" s="56">
        <v>8</v>
      </c>
      <c r="E29" s="57" t="s">
        <v>123</v>
      </c>
      <c r="F29" s="58">
        <v>99</v>
      </c>
      <c r="G29" s="58">
        <v>2</v>
      </c>
      <c r="H29" s="58">
        <v>4</v>
      </c>
      <c r="I29" s="58">
        <v>8</v>
      </c>
      <c r="J29" s="90">
        <f t="shared" si="0"/>
        <v>1.54</v>
      </c>
      <c r="K29" s="91">
        <v>1</v>
      </c>
      <c r="L29" s="92">
        <f t="shared" si="2"/>
        <v>12.32</v>
      </c>
      <c r="M29" s="93"/>
      <c r="N29" s="63"/>
      <c r="O29" s="63"/>
      <c r="P29" s="63"/>
      <c r="Q29" s="63"/>
      <c r="R29" s="63"/>
      <c r="S29" s="93"/>
      <c r="T29" s="100"/>
      <c r="U29" s="99">
        <f>L29+L30+L31</f>
        <v>32.7155555555556</v>
      </c>
    </row>
    <row r="30" spans="1:21">
      <c r="A30" s="59"/>
      <c r="B30" s="60"/>
      <c r="C30" s="60"/>
      <c r="D30" s="56">
        <v>8</v>
      </c>
      <c r="E30" s="57" t="s">
        <v>124</v>
      </c>
      <c r="F30" s="58">
        <v>82</v>
      </c>
      <c r="G30" s="58">
        <v>2</v>
      </c>
      <c r="H30" s="58">
        <v>4</v>
      </c>
      <c r="I30" s="58">
        <v>8</v>
      </c>
      <c r="J30" s="90">
        <f t="shared" si="0"/>
        <v>1.41111111111111</v>
      </c>
      <c r="K30" s="91">
        <v>1</v>
      </c>
      <c r="L30" s="92">
        <f t="shared" si="2"/>
        <v>11.2888888888889</v>
      </c>
      <c r="M30" s="93"/>
      <c r="N30" s="63"/>
      <c r="O30" s="63"/>
      <c r="P30" s="63"/>
      <c r="Q30" s="63"/>
      <c r="R30" s="63"/>
      <c r="S30" s="93"/>
      <c r="T30" s="100"/>
      <c r="U30" s="99"/>
    </row>
    <row r="31" spans="1:21">
      <c r="A31" s="59"/>
      <c r="B31" s="60"/>
      <c r="C31" s="60"/>
      <c r="D31" s="56">
        <v>8</v>
      </c>
      <c r="E31" s="63" t="s">
        <v>125</v>
      </c>
      <c r="F31" s="65">
        <v>94</v>
      </c>
      <c r="G31" s="65">
        <v>2</v>
      </c>
      <c r="H31" s="65">
        <v>4</v>
      </c>
      <c r="I31" s="65">
        <v>6</v>
      </c>
      <c r="J31" s="90">
        <f t="shared" si="0"/>
        <v>1.51777777777778</v>
      </c>
      <c r="K31" s="91">
        <v>1</v>
      </c>
      <c r="L31" s="92">
        <f t="shared" si="2"/>
        <v>9.10666666666667</v>
      </c>
      <c r="M31" s="93"/>
      <c r="N31" s="63"/>
      <c r="O31" s="63"/>
      <c r="P31" s="63"/>
      <c r="Q31" s="63"/>
      <c r="R31" s="63"/>
      <c r="S31" s="93"/>
      <c r="T31" s="100"/>
      <c r="U31" s="99"/>
    </row>
    <row r="32" ht="19" customHeight="1" spans="1:21">
      <c r="A32" s="62">
        <v>2024230725</v>
      </c>
      <c r="B32" s="56" t="s">
        <v>47</v>
      </c>
      <c r="C32" s="57" t="s">
        <v>98</v>
      </c>
      <c r="D32" s="56">
        <v>48</v>
      </c>
      <c r="E32" s="57" t="s">
        <v>126</v>
      </c>
      <c r="F32" s="58">
        <v>98</v>
      </c>
      <c r="G32" s="58">
        <v>6</v>
      </c>
      <c r="H32" s="58">
        <v>8</v>
      </c>
      <c r="I32" s="58">
        <v>48</v>
      </c>
      <c r="J32" s="90">
        <f t="shared" si="0"/>
        <v>1.53555555555556</v>
      </c>
      <c r="K32" s="91">
        <v>1</v>
      </c>
      <c r="L32" s="92">
        <f t="shared" si="2"/>
        <v>73.7066666666667</v>
      </c>
      <c r="M32" s="93"/>
      <c r="N32" s="63"/>
      <c r="O32" s="63"/>
      <c r="P32" s="63"/>
      <c r="Q32" s="63"/>
      <c r="R32" s="63"/>
      <c r="S32" s="93"/>
      <c r="T32" s="100"/>
      <c r="U32" s="99">
        <f>L32+L33+L34+L35+L36+L37</f>
        <v>201.333333333333</v>
      </c>
    </row>
    <row r="33" spans="1:21">
      <c r="A33" s="59"/>
      <c r="B33" s="60"/>
      <c r="C33" s="57" t="s">
        <v>101</v>
      </c>
      <c r="D33" s="56">
        <v>32</v>
      </c>
      <c r="E33" s="57" t="s">
        <v>126</v>
      </c>
      <c r="F33" s="58">
        <v>98</v>
      </c>
      <c r="G33" s="58">
        <v>6</v>
      </c>
      <c r="H33" s="58">
        <v>6</v>
      </c>
      <c r="I33" s="58">
        <v>32</v>
      </c>
      <c r="J33" s="90">
        <f t="shared" si="0"/>
        <v>1.53555555555556</v>
      </c>
      <c r="K33" s="91">
        <v>1</v>
      </c>
      <c r="L33" s="92">
        <f t="shared" si="2"/>
        <v>49.1377777777778</v>
      </c>
      <c r="M33" s="93"/>
      <c r="N33" s="63"/>
      <c r="O33" s="63"/>
      <c r="P33" s="63"/>
      <c r="Q33" s="63"/>
      <c r="R33" s="63"/>
      <c r="S33" s="93"/>
      <c r="T33" s="100"/>
      <c r="U33" s="99"/>
    </row>
    <row r="34" spans="1:21">
      <c r="A34" s="59"/>
      <c r="B34" s="60"/>
      <c r="C34" s="60"/>
      <c r="D34" s="56">
        <v>32</v>
      </c>
      <c r="E34" s="57" t="s">
        <v>127</v>
      </c>
      <c r="F34" s="58">
        <v>84</v>
      </c>
      <c r="G34" s="58">
        <v>6</v>
      </c>
      <c r="H34" s="58">
        <v>6</v>
      </c>
      <c r="I34" s="58">
        <v>32</v>
      </c>
      <c r="J34" s="90">
        <f t="shared" si="0"/>
        <v>1.43333333333333</v>
      </c>
      <c r="K34" s="91">
        <v>1</v>
      </c>
      <c r="L34" s="92">
        <f t="shared" si="2"/>
        <v>45.8666666666667</v>
      </c>
      <c r="M34" s="93"/>
      <c r="N34" s="63"/>
      <c r="O34" s="63"/>
      <c r="P34" s="63"/>
      <c r="Q34" s="63"/>
      <c r="R34" s="63"/>
      <c r="S34" s="93"/>
      <c r="T34" s="100"/>
      <c r="U34" s="99"/>
    </row>
    <row r="35" spans="1:21">
      <c r="A35" s="59"/>
      <c r="B35" s="60"/>
      <c r="C35" s="57" t="s">
        <v>94</v>
      </c>
      <c r="D35" s="56">
        <v>8</v>
      </c>
      <c r="E35" s="57" t="s">
        <v>128</v>
      </c>
      <c r="F35" s="58">
        <v>83</v>
      </c>
      <c r="G35" s="58">
        <v>2</v>
      </c>
      <c r="H35" s="58">
        <v>4</v>
      </c>
      <c r="I35" s="58">
        <v>8</v>
      </c>
      <c r="J35" s="90">
        <f t="shared" si="0"/>
        <v>1.42222222222222</v>
      </c>
      <c r="K35" s="91">
        <v>1</v>
      </c>
      <c r="L35" s="92">
        <f t="shared" si="2"/>
        <v>11.3777777777778</v>
      </c>
      <c r="M35" s="93"/>
      <c r="N35" s="63"/>
      <c r="O35" s="63"/>
      <c r="P35" s="63"/>
      <c r="Q35" s="63"/>
      <c r="R35" s="63"/>
      <c r="S35" s="93"/>
      <c r="T35" s="100"/>
      <c r="U35" s="99"/>
    </row>
    <row r="36" spans="1:21">
      <c r="A36" s="59"/>
      <c r="B36" s="60"/>
      <c r="C36" s="60"/>
      <c r="D36" s="56">
        <v>8</v>
      </c>
      <c r="E36" s="57" t="s">
        <v>129</v>
      </c>
      <c r="F36" s="58">
        <v>66</v>
      </c>
      <c r="G36" s="58">
        <v>2</v>
      </c>
      <c r="H36" s="58">
        <v>4</v>
      </c>
      <c r="I36" s="58">
        <v>8</v>
      </c>
      <c r="J36" s="90">
        <f t="shared" si="0"/>
        <v>1.23333333333333</v>
      </c>
      <c r="K36" s="91">
        <v>1</v>
      </c>
      <c r="L36" s="92">
        <f t="shared" si="2"/>
        <v>9.86666666666667</v>
      </c>
      <c r="M36" s="93"/>
      <c r="N36" s="63"/>
      <c r="O36" s="63"/>
      <c r="P36" s="63"/>
      <c r="Q36" s="63"/>
      <c r="R36" s="63"/>
      <c r="S36" s="93"/>
      <c r="T36" s="100"/>
      <c r="U36" s="99"/>
    </row>
    <row r="37" spans="1:21">
      <c r="A37" s="59"/>
      <c r="B37" s="60"/>
      <c r="C37" s="60"/>
      <c r="D37" s="56">
        <v>8</v>
      </c>
      <c r="E37" s="57" t="s">
        <v>130</v>
      </c>
      <c r="F37" s="58">
        <v>83</v>
      </c>
      <c r="G37" s="58">
        <v>2</v>
      </c>
      <c r="H37" s="58">
        <v>4</v>
      </c>
      <c r="I37" s="58">
        <v>8</v>
      </c>
      <c r="J37" s="90">
        <f t="shared" si="0"/>
        <v>1.42222222222222</v>
      </c>
      <c r="K37" s="91">
        <v>1</v>
      </c>
      <c r="L37" s="92">
        <f t="shared" si="2"/>
        <v>11.3777777777778</v>
      </c>
      <c r="M37" s="93"/>
      <c r="N37" s="63"/>
      <c r="O37" s="63"/>
      <c r="P37" s="63"/>
      <c r="Q37" s="63"/>
      <c r="R37" s="63"/>
      <c r="S37" s="93"/>
      <c r="T37" s="100"/>
      <c r="U37" s="99"/>
    </row>
    <row r="38" spans="1:21">
      <c r="A38" s="62">
        <v>2022230620</v>
      </c>
      <c r="B38" s="56" t="s">
        <v>36</v>
      </c>
      <c r="C38" s="57" t="s">
        <v>94</v>
      </c>
      <c r="D38" s="56">
        <v>8</v>
      </c>
      <c r="E38" s="68" t="s">
        <v>131</v>
      </c>
      <c r="F38" s="58">
        <v>92</v>
      </c>
      <c r="G38" s="58">
        <v>2</v>
      </c>
      <c r="H38" s="58">
        <v>4</v>
      </c>
      <c r="I38" s="58">
        <v>8</v>
      </c>
      <c r="J38" s="90">
        <f t="shared" si="0"/>
        <v>1.50888888888889</v>
      </c>
      <c r="K38" s="91">
        <v>1</v>
      </c>
      <c r="L38" s="92">
        <f t="shared" si="2"/>
        <v>12.0711111111111</v>
      </c>
      <c r="M38" s="93"/>
      <c r="N38" s="63"/>
      <c r="O38" s="63"/>
      <c r="P38" s="63"/>
      <c r="Q38" s="63"/>
      <c r="R38" s="63"/>
      <c r="S38" s="93"/>
      <c r="T38" s="100"/>
      <c r="U38" s="99">
        <f>L38+L39+L40+L41+L42+L43+L44+L45+L46+L47+L48+L49+L50+L51+L52</f>
        <v>175.182222222222</v>
      </c>
    </row>
    <row r="39" spans="1:21">
      <c r="A39" s="59"/>
      <c r="B39" s="60"/>
      <c r="C39" s="60"/>
      <c r="D39" s="64">
        <v>8</v>
      </c>
      <c r="E39" s="69" t="s">
        <v>127</v>
      </c>
      <c r="F39" s="58">
        <v>84</v>
      </c>
      <c r="G39" s="58">
        <v>2</v>
      </c>
      <c r="H39" s="58">
        <v>4</v>
      </c>
      <c r="I39" s="58">
        <v>8</v>
      </c>
      <c r="J39" s="90">
        <f t="shared" ref="J39:J72" si="3">IF(F39&lt;=45,1,IF(F39&lt;90,1+0.5*(F39/45-1),IF(F39&gt;=90,1.5+0.2*(F39/45-2))))</f>
        <v>1.43333333333333</v>
      </c>
      <c r="K39" s="91">
        <v>1</v>
      </c>
      <c r="L39" s="92">
        <f t="shared" si="2"/>
        <v>11.4666666666667</v>
      </c>
      <c r="M39" s="93"/>
      <c r="N39" s="63"/>
      <c r="O39" s="63"/>
      <c r="P39" s="63"/>
      <c r="Q39" s="63"/>
      <c r="R39" s="63"/>
      <c r="S39" s="93"/>
      <c r="T39" s="100"/>
      <c r="U39" s="99"/>
    </row>
    <row r="40" spans="1:21">
      <c r="A40" s="59"/>
      <c r="B40" s="60"/>
      <c r="C40" s="60"/>
      <c r="D40" s="64">
        <v>8</v>
      </c>
      <c r="E40" s="57" t="s">
        <v>132</v>
      </c>
      <c r="F40" s="58">
        <v>92</v>
      </c>
      <c r="G40" s="58">
        <v>2</v>
      </c>
      <c r="H40" s="58">
        <v>4</v>
      </c>
      <c r="I40" s="58">
        <v>8</v>
      </c>
      <c r="J40" s="90">
        <f t="shared" si="3"/>
        <v>1.50888888888889</v>
      </c>
      <c r="K40" s="91">
        <v>1</v>
      </c>
      <c r="L40" s="92">
        <f t="shared" si="2"/>
        <v>12.0711111111111</v>
      </c>
      <c r="M40" s="93"/>
      <c r="N40" s="63"/>
      <c r="O40" s="63"/>
      <c r="P40" s="63"/>
      <c r="Q40" s="63"/>
      <c r="R40" s="63"/>
      <c r="S40" s="93"/>
      <c r="T40" s="100"/>
      <c r="U40" s="99"/>
    </row>
    <row r="41" spans="1:21">
      <c r="A41" s="59"/>
      <c r="B41" s="60"/>
      <c r="C41" s="60"/>
      <c r="D41" s="64">
        <v>8</v>
      </c>
      <c r="E41" s="69" t="s">
        <v>133</v>
      </c>
      <c r="F41" s="58">
        <v>84</v>
      </c>
      <c r="G41" s="58">
        <v>2</v>
      </c>
      <c r="H41" s="58">
        <v>4</v>
      </c>
      <c r="I41" s="58">
        <v>8</v>
      </c>
      <c r="J41" s="90">
        <f t="shared" si="3"/>
        <v>1.43333333333333</v>
      </c>
      <c r="K41" s="91">
        <v>1</v>
      </c>
      <c r="L41" s="92">
        <f t="shared" si="2"/>
        <v>11.4666666666667</v>
      </c>
      <c r="M41" s="93"/>
      <c r="N41" s="63"/>
      <c r="O41" s="63"/>
      <c r="P41" s="63"/>
      <c r="Q41" s="63"/>
      <c r="R41" s="63"/>
      <c r="S41" s="93"/>
      <c r="T41" s="100"/>
      <c r="U41" s="99"/>
    </row>
    <row r="42" spans="1:21">
      <c r="A42" s="59"/>
      <c r="B42" s="60"/>
      <c r="C42" s="60"/>
      <c r="D42" s="56">
        <v>8</v>
      </c>
      <c r="E42" s="69" t="s">
        <v>134</v>
      </c>
      <c r="F42" s="58">
        <v>71</v>
      </c>
      <c r="G42" s="58">
        <v>2</v>
      </c>
      <c r="H42" s="58">
        <v>4</v>
      </c>
      <c r="I42" s="58">
        <v>8</v>
      </c>
      <c r="J42" s="90">
        <f t="shared" si="3"/>
        <v>1.28888888888889</v>
      </c>
      <c r="K42" s="91">
        <v>1</v>
      </c>
      <c r="L42" s="92">
        <f t="shared" si="2"/>
        <v>10.3111111111111</v>
      </c>
      <c r="M42" s="93"/>
      <c r="N42" s="63"/>
      <c r="O42" s="63"/>
      <c r="P42" s="63"/>
      <c r="Q42" s="63"/>
      <c r="R42" s="63"/>
      <c r="S42" s="93"/>
      <c r="T42" s="100"/>
      <c r="U42" s="99"/>
    </row>
    <row r="43" spans="1:21">
      <c r="A43" s="59"/>
      <c r="B43" s="60"/>
      <c r="C43" s="60"/>
      <c r="D43" s="64">
        <v>8</v>
      </c>
      <c r="E43" s="57" t="s">
        <v>135</v>
      </c>
      <c r="F43" s="58">
        <v>89</v>
      </c>
      <c r="G43" s="58">
        <v>2</v>
      </c>
      <c r="H43" s="58">
        <v>4</v>
      </c>
      <c r="I43" s="58">
        <v>8</v>
      </c>
      <c r="J43" s="90">
        <f t="shared" si="3"/>
        <v>1.48888888888889</v>
      </c>
      <c r="K43" s="91">
        <v>1</v>
      </c>
      <c r="L43" s="92">
        <f t="shared" si="2"/>
        <v>11.9111111111111</v>
      </c>
      <c r="M43" s="93"/>
      <c r="N43" s="63"/>
      <c r="O43" s="63"/>
      <c r="P43" s="63"/>
      <c r="Q43" s="63"/>
      <c r="R43" s="63"/>
      <c r="S43" s="93"/>
      <c r="T43" s="100"/>
      <c r="U43" s="99"/>
    </row>
    <row r="44" spans="1:21">
      <c r="A44" s="59"/>
      <c r="B44" s="60"/>
      <c r="C44" s="60"/>
      <c r="D44" s="64">
        <v>8</v>
      </c>
      <c r="E44" s="69" t="s">
        <v>136</v>
      </c>
      <c r="F44" s="58">
        <v>81</v>
      </c>
      <c r="G44" s="58">
        <v>2</v>
      </c>
      <c r="H44" s="58">
        <v>4</v>
      </c>
      <c r="I44" s="58">
        <v>8</v>
      </c>
      <c r="J44" s="90">
        <f t="shared" si="3"/>
        <v>1.4</v>
      </c>
      <c r="K44" s="91">
        <v>1</v>
      </c>
      <c r="L44" s="92">
        <f t="shared" si="2"/>
        <v>11.2</v>
      </c>
      <c r="M44" s="93"/>
      <c r="N44" s="63"/>
      <c r="O44" s="63"/>
      <c r="P44" s="63"/>
      <c r="Q44" s="63"/>
      <c r="R44" s="63"/>
      <c r="S44" s="93"/>
      <c r="T44" s="100"/>
      <c r="U44" s="99"/>
    </row>
    <row r="45" spans="1:21">
      <c r="A45" s="59"/>
      <c r="B45" s="60"/>
      <c r="C45" s="60"/>
      <c r="D45" s="64">
        <v>8</v>
      </c>
      <c r="E45" s="69" t="s">
        <v>137</v>
      </c>
      <c r="F45" s="58">
        <v>92</v>
      </c>
      <c r="G45" s="58">
        <v>2</v>
      </c>
      <c r="H45" s="58">
        <v>4</v>
      </c>
      <c r="I45" s="58">
        <v>8</v>
      </c>
      <c r="J45" s="90">
        <f t="shared" si="3"/>
        <v>1.50888888888889</v>
      </c>
      <c r="K45" s="91">
        <v>1</v>
      </c>
      <c r="L45" s="92">
        <f t="shared" si="2"/>
        <v>12.0711111111111</v>
      </c>
      <c r="M45" s="93"/>
      <c r="N45" s="63"/>
      <c r="O45" s="63"/>
      <c r="P45" s="63"/>
      <c r="Q45" s="63"/>
      <c r="R45" s="63"/>
      <c r="S45" s="93"/>
      <c r="T45" s="100"/>
      <c r="U45" s="99"/>
    </row>
    <row r="46" spans="1:21">
      <c r="A46" s="59"/>
      <c r="B46" s="60"/>
      <c r="C46" s="60"/>
      <c r="D46" s="64">
        <v>8</v>
      </c>
      <c r="E46" s="69" t="s">
        <v>138</v>
      </c>
      <c r="F46" s="58">
        <v>98</v>
      </c>
      <c r="G46" s="58">
        <v>2</v>
      </c>
      <c r="H46" s="58">
        <v>4</v>
      </c>
      <c r="I46" s="58">
        <v>8</v>
      </c>
      <c r="J46" s="90">
        <f t="shared" si="3"/>
        <v>1.53555555555556</v>
      </c>
      <c r="K46" s="91">
        <v>1</v>
      </c>
      <c r="L46" s="92">
        <f t="shared" si="2"/>
        <v>12.2844444444444</v>
      </c>
      <c r="M46" s="93"/>
      <c r="N46" s="63"/>
      <c r="O46" s="63"/>
      <c r="P46" s="63"/>
      <c r="Q46" s="63"/>
      <c r="R46" s="63"/>
      <c r="S46" s="93"/>
      <c r="T46" s="100"/>
      <c r="U46" s="99"/>
    </row>
    <row r="47" ht="24" spans="1:21">
      <c r="A47" s="59"/>
      <c r="B47" s="60"/>
      <c r="C47" s="60"/>
      <c r="D47" s="64">
        <v>8</v>
      </c>
      <c r="E47" s="66" t="s">
        <v>139</v>
      </c>
      <c r="F47" s="58">
        <v>86</v>
      </c>
      <c r="G47" s="58">
        <v>2</v>
      </c>
      <c r="H47" s="58">
        <v>4</v>
      </c>
      <c r="I47" s="58">
        <v>8</v>
      </c>
      <c r="J47" s="90">
        <f t="shared" si="3"/>
        <v>1.45555555555556</v>
      </c>
      <c r="K47" s="91">
        <v>1</v>
      </c>
      <c r="L47" s="92">
        <f t="shared" si="2"/>
        <v>11.6444444444444</v>
      </c>
      <c r="M47" s="93"/>
      <c r="N47" s="63"/>
      <c r="O47" s="63"/>
      <c r="P47" s="63"/>
      <c r="Q47" s="63"/>
      <c r="R47" s="63"/>
      <c r="S47" s="93"/>
      <c r="T47" s="100"/>
      <c r="U47" s="99"/>
    </row>
    <row r="48" ht="24" spans="1:21">
      <c r="A48" s="59"/>
      <c r="B48" s="60"/>
      <c r="C48" s="60"/>
      <c r="D48" s="64">
        <v>8</v>
      </c>
      <c r="E48" s="66" t="s">
        <v>140</v>
      </c>
      <c r="F48" s="58">
        <v>89</v>
      </c>
      <c r="G48" s="58">
        <v>2</v>
      </c>
      <c r="H48" s="58">
        <v>4</v>
      </c>
      <c r="I48" s="58">
        <v>8</v>
      </c>
      <c r="J48" s="90">
        <f t="shared" si="3"/>
        <v>1.48888888888889</v>
      </c>
      <c r="K48" s="91">
        <v>1</v>
      </c>
      <c r="L48" s="92">
        <f t="shared" si="2"/>
        <v>11.9111111111111</v>
      </c>
      <c r="M48" s="93"/>
      <c r="N48" s="63"/>
      <c r="O48" s="63"/>
      <c r="P48" s="63"/>
      <c r="Q48" s="63"/>
      <c r="R48" s="63"/>
      <c r="S48" s="93"/>
      <c r="T48" s="100"/>
      <c r="U48" s="99"/>
    </row>
    <row r="49" spans="1:21">
      <c r="A49" s="59"/>
      <c r="B49" s="60"/>
      <c r="C49" s="60"/>
      <c r="D49" s="64">
        <v>8</v>
      </c>
      <c r="E49" s="57" t="s">
        <v>141</v>
      </c>
      <c r="F49" s="58">
        <v>67</v>
      </c>
      <c r="G49" s="58">
        <v>2</v>
      </c>
      <c r="H49" s="58">
        <v>4</v>
      </c>
      <c r="I49" s="58">
        <v>8</v>
      </c>
      <c r="J49" s="90">
        <f t="shared" si="3"/>
        <v>1.24444444444444</v>
      </c>
      <c r="K49" s="91">
        <v>1</v>
      </c>
      <c r="L49" s="92">
        <f t="shared" si="2"/>
        <v>9.95555555555556</v>
      </c>
      <c r="M49" s="93"/>
      <c r="N49" s="63"/>
      <c r="O49" s="63"/>
      <c r="P49" s="63"/>
      <c r="Q49" s="63"/>
      <c r="R49" s="63"/>
      <c r="S49" s="93"/>
      <c r="T49" s="100"/>
      <c r="U49" s="99"/>
    </row>
    <row r="50" spans="1:21">
      <c r="A50" s="59"/>
      <c r="B50" s="60"/>
      <c r="C50" s="60"/>
      <c r="D50" s="64">
        <v>8</v>
      </c>
      <c r="E50" s="57" t="s">
        <v>142</v>
      </c>
      <c r="F50" s="58">
        <v>86</v>
      </c>
      <c r="G50" s="58">
        <v>2</v>
      </c>
      <c r="H50" s="58">
        <v>4</v>
      </c>
      <c r="I50" s="58">
        <v>8</v>
      </c>
      <c r="J50" s="90">
        <f t="shared" si="3"/>
        <v>1.45555555555556</v>
      </c>
      <c r="K50" s="91">
        <v>1</v>
      </c>
      <c r="L50" s="92">
        <f t="shared" si="2"/>
        <v>11.6444444444444</v>
      </c>
      <c r="M50" s="93"/>
      <c r="N50" s="63"/>
      <c r="O50" s="63"/>
      <c r="P50" s="63"/>
      <c r="Q50" s="63"/>
      <c r="R50" s="63"/>
      <c r="S50" s="93"/>
      <c r="T50" s="100"/>
      <c r="U50" s="99"/>
    </row>
    <row r="51" spans="1:21">
      <c r="A51" s="59"/>
      <c r="B51" s="60"/>
      <c r="C51" s="60"/>
      <c r="D51" s="64">
        <v>8</v>
      </c>
      <c r="E51" s="57" t="s">
        <v>143</v>
      </c>
      <c r="F51" s="58">
        <v>108</v>
      </c>
      <c r="G51" s="58">
        <v>2</v>
      </c>
      <c r="H51" s="58">
        <v>4</v>
      </c>
      <c r="I51" s="58">
        <v>8</v>
      </c>
      <c r="J51" s="90">
        <f t="shared" si="3"/>
        <v>1.58</v>
      </c>
      <c r="K51" s="91">
        <v>1</v>
      </c>
      <c r="L51" s="92">
        <f t="shared" si="2"/>
        <v>12.64</v>
      </c>
      <c r="M51" s="93"/>
      <c r="N51" s="63"/>
      <c r="O51" s="63"/>
      <c r="P51" s="63"/>
      <c r="Q51" s="63"/>
      <c r="R51" s="63"/>
      <c r="S51" s="93"/>
      <c r="T51" s="100"/>
      <c r="U51" s="99"/>
    </row>
    <row r="52" spans="1:21">
      <c r="A52" s="59"/>
      <c r="B52" s="60"/>
      <c r="C52" s="60"/>
      <c r="D52" s="64">
        <v>8</v>
      </c>
      <c r="E52" s="57" t="s">
        <v>144</v>
      </c>
      <c r="F52" s="58">
        <v>105</v>
      </c>
      <c r="G52" s="58">
        <v>2</v>
      </c>
      <c r="H52" s="58">
        <v>4</v>
      </c>
      <c r="I52" s="58">
        <v>8</v>
      </c>
      <c r="J52" s="90">
        <f t="shared" si="3"/>
        <v>1.56666666666667</v>
      </c>
      <c r="K52" s="91">
        <v>1</v>
      </c>
      <c r="L52" s="92">
        <f t="shared" ref="L52:L85" si="4">I52*J52*K52</f>
        <v>12.5333333333333</v>
      </c>
      <c r="M52" s="93"/>
      <c r="N52" s="63"/>
      <c r="O52" s="63"/>
      <c r="P52" s="63"/>
      <c r="Q52" s="63"/>
      <c r="R52" s="63"/>
      <c r="S52" s="93"/>
      <c r="T52" s="100"/>
      <c r="U52" s="99"/>
    </row>
    <row r="53" ht="17" customHeight="1" spans="1:21">
      <c r="A53" s="70">
        <v>1989230353</v>
      </c>
      <c r="B53" s="71" t="s">
        <v>145</v>
      </c>
      <c r="C53" s="72" t="s">
        <v>94</v>
      </c>
      <c r="D53" s="56">
        <v>8</v>
      </c>
      <c r="E53" s="57" t="s">
        <v>146</v>
      </c>
      <c r="F53" s="58">
        <v>112</v>
      </c>
      <c r="G53" s="58">
        <v>2</v>
      </c>
      <c r="H53" s="58">
        <v>4</v>
      </c>
      <c r="I53" s="58">
        <v>8</v>
      </c>
      <c r="J53" s="90">
        <f t="shared" si="3"/>
        <v>1.59777777777778</v>
      </c>
      <c r="K53" s="91">
        <v>1</v>
      </c>
      <c r="L53" s="92">
        <f t="shared" si="4"/>
        <v>12.7822222222222</v>
      </c>
      <c r="M53" s="93"/>
      <c r="N53" s="63"/>
      <c r="O53" s="63"/>
      <c r="P53" s="63"/>
      <c r="Q53" s="63"/>
      <c r="R53" s="63"/>
      <c r="S53" s="93"/>
      <c r="T53" s="100"/>
      <c r="U53" s="99">
        <f>L53+L54+L55+L56+L57+L58+L59+L60+L61+L62+L63+L64+L65+L66</f>
        <v>161.457777777778</v>
      </c>
    </row>
    <row r="54" spans="1:21">
      <c r="A54" s="73"/>
      <c r="B54" s="59"/>
      <c r="C54" s="73"/>
      <c r="D54" s="56">
        <v>8</v>
      </c>
      <c r="E54" s="57" t="s">
        <v>147</v>
      </c>
      <c r="F54" s="58">
        <v>86</v>
      </c>
      <c r="G54" s="58">
        <v>2</v>
      </c>
      <c r="H54" s="58">
        <v>4</v>
      </c>
      <c r="I54" s="58">
        <v>8</v>
      </c>
      <c r="J54" s="90">
        <f t="shared" si="3"/>
        <v>1.45555555555556</v>
      </c>
      <c r="K54" s="91">
        <v>1</v>
      </c>
      <c r="L54" s="92">
        <f t="shared" si="4"/>
        <v>11.6444444444444</v>
      </c>
      <c r="M54" s="93"/>
      <c r="N54" s="63"/>
      <c r="O54" s="63"/>
      <c r="P54" s="63"/>
      <c r="Q54" s="63"/>
      <c r="R54" s="63"/>
      <c r="S54" s="93"/>
      <c r="T54" s="100"/>
      <c r="U54" s="99"/>
    </row>
    <row r="55" spans="1:21">
      <c r="A55" s="73"/>
      <c r="B55" s="59"/>
      <c r="C55" s="73"/>
      <c r="D55" s="56">
        <v>8</v>
      </c>
      <c r="E55" s="57" t="s">
        <v>148</v>
      </c>
      <c r="F55" s="58">
        <v>93</v>
      </c>
      <c r="G55" s="58">
        <v>2</v>
      </c>
      <c r="H55" s="58">
        <v>4</v>
      </c>
      <c r="I55" s="58">
        <v>8</v>
      </c>
      <c r="J55" s="90">
        <f t="shared" si="3"/>
        <v>1.51333333333333</v>
      </c>
      <c r="K55" s="91">
        <v>1</v>
      </c>
      <c r="L55" s="92">
        <f t="shared" si="4"/>
        <v>12.1066666666667</v>
      </c>
      <c r="M55" s="93"/>
      <c r="N55" s="63"/>
      <c r="O55" s="63"/>
      <c r="P55" s="63"/>
      <c r="Q55" s="63"/>
      <c r="R55" s="63"/>
      <c r="S55" s="93"/>
      <c r="T55" s="100"/>
      <c r="U55" s="99"/>
    </row>
    <row r="56" spans="1:21">
      <c r="A56" s="73"/>
      <c r="B56" s="59"/>
      <c r="C56" s="73"/>
      <c r="D56" s="56">
        <v>8</v>
      </c>
      <c r="E56" s="57" t="s">
        <v>149</v>
      </c>
      <c r="F56" s="58">
        <v>93</v>
      </c>
      <c r="G56" s="58">
        <v>2</v>
      </c>
      <c r="H56" s="58">
        <v>4</v>
      </c>
      <c r="I56" s="58">
        <v>8</v>
      </c>
      <c r="J56" s="90">
        <f t="shared" si="3"/>
        <v>1.51333333333333</v>
      </c>
      <c r="K56" s="91">
        <v>1</v>
      </c>
      <c r="L56" s="92">
        <f t="shared" si="4"/>
        <v>12.1066666666667</v>
      </c>
      <c r="M56" s="93"/>
      <c r="N56" s="63"/>
      <c r="O56" s="63"/>
      <c r="P56" s="63"/>
      <c r="Q56" s="63"/>
      <c r="R56" s="63"/>
      <c r="S56" s="93"/>
      <c r="T56" s="100"/>
      <c r="U56" s="99"/>
    </row>
    <row r="57" spans="1:21">
      <c r="A57" s="73"/>
      <c r="B57" s="59"/>
      <c r="C57" s="73"/>
      <c r="D57" s="56">
        <v>8</v>
      </c>
      <c r="E57" s="57" t="s">
        <v>150</v>
      </c>
      <c r="F57" s="58">
        <v>81</v>
      </c>
      <c r="G57" s="58">
        <v>2</v>
      </c>
      <c r="H57" s="58">
        <v>4</v>
      </c>
      <c r="I57" s="58">
        <v>8</v>
      </c>
      <c r="J57" s="90">
        <f t="shared" si="3"/>
        <v>1.4</v>
      </c>
      <c r="K57" s="91">
        <v>1</v>
      </c>
      <c r="L57" s="92">
        <f t="shared" si="4"/>
        <v>11.2</v>
      </c>
      <c r="M57" s="93"/>
      <c r="N57" s="63"/>
      <c r="O57" s="63"/>
      <c r="P57" s="63"/>
      <c r="Q57" s="63"/>
      <c r="R57" s="63"/>
      <c r="S57" s="93"/>
      <c r="T57" s="100"/>
      <c r="U57" s="99"/>
    </row>
    <row r="58" spans="1:21">
      <c r="A58" s="73"/>
      <c r="B58" s="59"/>
      <c r="C58" s="73"/>
      <c r="D58" s="56">
        <v>8</v>
      </c>
      <c r="E58" s="57" t="s">
        <v>151</v>
      </c>
      <c r="F58" s="58">
        <v>82</v>
      </c>
      <c r="G58" s="58">
        <v>2</v>
      </c>
      <c r="H58" s="58">
        <v>4</v>
      </c>
      <c r="I58" s="58">
        <v>8</v>
      </c>
      <c r="J58" s="90">
        <f t="shared" si="3"/>
        <v>1.41111111111111</v>
      </c>
      <c r="K58" s="91">
        <v>1</v>
      </c>
      <c r="L58" s="92">
        <f t="shared" si="4"/>
        <v>11.2888888888889</v>
      </c>
      <c r="M58" s="93"/>
      <c r="N58" s="63"/>
      <c r="O58" s="63"/>
      <c r="P58" s="63"/>
      <c r="Q58" s="63"/>
      <c r="R58" s="63"/>
      <c r="S58" s="93"/>
      <c r="T58" s="100"/>
      <c r="U58" s="99"/>
    </row>
    <row r="59" spans="1:21">
      <c r="A59" s="73"/>
      <c r="B59" s="59"/>
      <c r="C59" s="73"/>
      <c r="D59" s="56">
        <v>8</v>
      </c>
      <c r="E59" s="57" t="s">
        <v>152</v>
      </c>
      <c r="F59" s="58">
        <v>65</v>
      </c>
      <c r="G59" s="58">
        <v>2</v>
      </c>
      <c r="H59" s="58">
        <v>4</v>
      </c>
      <c r="I59" s="58">
        <v>8</v>
      </c>
      <c r="J59" s="90">
        <f t="shared" si="3"/>
        <v>1.22222222222222</v>
      </c>
      <c r="K59" s="91">
        <v>1</v>
      </c>
      <c r="L59" s="92">
        <f t="shared" si="4"/>
        <v>9.77777777777778</v>
      </c>
      <c r="M59" s="93"/>
      <c r="N59" s="63"/>
      <c r="O59" s="63"/>
      <c r="P59" s="63"/>
      <c r="Q59" s="63"/>
      <c r="R59" s="63"/>
      <c r="S59" s="93"/>
      <c r="T59" s="100"/>
      <c r="U59" s="99"/>
    </row>
    <row r="60" spans="1:21">
      <c r="A60" s="73"/>
      <c r="B60" s="59"/>
      <c r="C60" s="73"/>
      <c r="D60" s="56">
        <v>8</v>
      </c>
      <c r="E60" s="57" t="s">
        <v>153</v>
      </c>
      <c r="F60" s="58">
        <v>92</v>
      </c>
      <c r="G60" s="58">
        <v>2</v>
      </c>
      <c r="H60" s="58">
        <v>4</v>
      </c>
      <c r="I60" s="58">
        <v>8</v>
      </c>
      <c r="J60" s="90">
        <f t="shared" si="3"/>
        <v>1.50888888888889</v>
      </c>
      <c r="K60" s="91">
        <v>1</v>
      </c>
      <c r="L60" s="92">
        <f t="shared" si="4"/>
        <v>12.0711111111111</v>
      </c>
      <c r="M60" s="93"/>
      <c r="N60" s="63"/>
      <c r="O60" s="63"/>
      <c r="P60" s="63"/>
      <c r="Q60" s="63"/>
      <c r="R60" s="63"/>
      <c r="S60" s="93"/>
      <c r="T60" s="100"/>
      <c r="U60" s="99"/>
    </row>
    <row r="61" spans="1:21">
      <c r="A61" s="73"/>
      <c r="B61" s="59"/>
      <c r="C61" s="73"/>
      <c r="D61" s="56">
        <v>8</v>
      </c>
      <c r="E61" s="57" t="s">
        <v>154</v>
      </c>
      <c r="F61" s="58">
        <v>92</v>
      </c>
      <c r="G61" s="58">
        <v>2</v>
      </c>
      <c r="H61" s="58">
        <v>4</v>
      </c>
      <c r="I61" s="58">
        <v>8</v>
      </c>
      <c r="J61" s="90">
        <f t="shared" si="3"/>
        <v>1.50888888888889</v>
      </c>
      <c r="K61" s="91">
        <v>1</v>
      </c>
      <c r="L61" s="92">
        <f t="shared" si="4"/>
        <v>12.0711111111111</v>
      </c>
      <c r="M61" s="93"/>
      <c r="N61" s="63"/>
      <c r="O61" s="63"/>
      <c r="P61" s="63"/>
      <c r="Q61" s="63"/>
      <c r="R61" s="63"/>
      <c r="S61" s="93"/>
      <c r="T61" s="100"/>
      <c r="U61" s="99"/>
    </row>
    <row r="62" spans="1:21">
      <c r="A62" s="73"/>
      <c r="B62" s="59"/>
      <c r="C62" s="73"/>
      <c r="D62" s="56">
        <v>8</v>
      </c>
      <c r="E62" s="57" t="s">
        <v>155</v>
      </c>
      <c r="F62" s="58">
        <v>78</v>
      </c>
      <c r="G62" s="58">
        <v>2</v>
      </c>
      <c r="H62" s="58">
        <v>4</v>
      </c>
      <c r="I62" s="58">
        <v>8</v>
      </c>
      <c r="J62" s="90">
        <f t="shared" si="3"/>
        <v>1.36666666666667</v>
      </c>
      <c r="K62" s="91">
        <v>1</v>
      </c>
      <c r="L62" s="92">
        <f t="shared" si="4"/>
        <v>10.9333333333333</v>
      </c>
      <c r="M62" s="93"/>
      <c r="N62" s="63"/>
      <c r="O62" s="63"/>
      <c r="P62" s="63"/>
      <c r="Q62" s="63"/>
      <c r="R62" s="63"/>
      <c r="S62" s="93"/>
      <c r="T62" s="100"/>
      <c r="U62" s="99"/>
    </row>
    <row r="63" spans="1:21">
      <c r="A63" s="73"/>
      <c r="B63" s="59"/>
      <c r="C63" s="73"/>
      <c r="D63" s="56">
        <v>8</v>
      </c>
      <c r="E63" s="57" t="s">
        <v>156</v>
      </c>
      <c r="F63" s="58">
        <v>97</v>
      </c>
      <c r="G63" s="58">
        <v>2</v>
      </c>
      <c r="H63" s="58">
        <v>4</v>
      </c>
      <c r="I63" s="58">
        <v>8</v>
      </c>
      <c r="J63" s="90">
        <f t="shared" si="3"/>
        <v>1.53111111111111</v>
      </c>
      <c r="K63" s="91">
        <v>1</v>
      </c>
      <c r="L63" s="92">
        <f t="shared" si="4"/>
        <v>12.2488888888889</v>
      </c>
      <c r="M63" s="93"/>
      <c r="N63" s="63"/>
      <c r="O63" s="63"/>
      <c r="P63" s="63"/>
      <c r="Q63" s="63"/>
      <c r="R63" s="63"/>
      <c r="S63" s="93"/>
      <c r="T63" s="100"/>
      <c r="U63" s="99"/>
    </row>
    <row r="64" spans="1:21">
      <c r="A64" s="73"/>
      <c r="B64" s="59"/>
      <c r="C64" s="73"/>
      <c r="D64" s="56">
        <v>8</v>
      </c>
      <c r="E64" s="57" t="s">
        <v>157</v>
      </c>
      <c r="F64" s="58">
        <v>92</v>
      </c>
      <c r="G64" s="58">
        <v>2</v>
      </c>
      <c r="H64" s="58">
        <v>4</v>
      </c>
      <c r="I64" s="58">
        <v>8</v>
      </c>
      <c r="J64" s="90">
        <f t="shared" si="3"/>
        <v>1.50888888888889</v>
      </c>
      <c r="K64" s="91">
        <v>1</v>
      </c>
      <c r="L64" s="92">
        <f t="shared" si="4"/>
        <v>12.0711111111111</v>
      </c>
      <c r="M64" s="93"/>
      <c r="N64" s="63"/>
      <c r="O64" s="63"/>
      <c r="P64" s="63"/>
      <c r="Q64" s="63"/>
      <c r="R64" s="63"/>
      <c r="S64" s="93"/>
      <c r="T64" s="100"/>
      <c r="U64" s="99"/>
    </row>
    <row r="65" spans="1:21">
      <c r="A65" s="73"/>
      <c r="B65" s="59"/>
      <c r="C65" s="73"/>
      <c r="D65" s="56">
        <v>8</v>
      </c>
      <c r="E65" s="57" t="s">
        <v>158</v>
      </c>
      <c r="F65" s="58">
        <v>77</v>
      </c>
      <c r="G65" s="58">
        <v>2</v>
      </c>
      <c r="H65" s="58">
        <v>4</v>
      </c>
      <c r="I65" s="58">
        <v>8</v>
      </c>
      <c r="J65" s="90">
        <f t="shared" si="3"/>
        <v>1.35555555555556</v>
      </c>
      <c r="K65" s="91">
        <v>1</v>
      </c>
      <c r="L65" s="92">
        <f t="shared" si="4"/>
        <v>10.8444444444444</v>
      </c>
      <c r="M65" s="93"/>
      <c r="N65" s="63"/>
      <c r="O65" s="63"/>
      <c r="P65" s="63"/>
      <c r="Q65" s="63"/>
      <c r="R65" s="63"/>
      <c r="S65" s="93"/>
      <c r="T65" s="100"/>
      <c r="U65" s="99"/>
    </row>
    <row r="66" spans="1:21">
      <c r="A66" s="73"/>
      <c r="B66" s="59"/>
      <c r="C66" s="73"/>
      <c r="D66" s="56">
        <v>8</v>
      </c>
      <c r="E66" s="57" t="s">
        <v>159</v>
      </c>
      <c r="F66" s="58">
        <v>71</v>
      </c>
      <c r="G66" s="58">
        <v>2</v>
      </c>
      <c r="H66" s="58">
        <v>4</v>
      </c>
      <c r="I66" s="58">
        <v>8</v>
      </c>
      <c r="J66" s="90">
        <f t="shared" si="3"/>
        <v>1.28888888888889</v>
      </c>
      <c r="K66" s="91">
        <v>1</v>
      </c>
      <c r="L66" s="92">
        <f t="shared" si="4"/>
        <v>10.3111111111111</v>
      </c>
      <c r="M66" s="93"/>
      <c r="N66" s="63"/>
      <c r="O66" s="63"/>
      <c r="P66" s="63"/>
      <c r="Q66" s="63"/>
      <c r="R66" s="63"/>
      <c r="S66" s="93"/>
      <c r="T66" s="100"/>
      <c r="U66" s="99"/>
    </row>
    <row r="67" spans="1:21">
      <c r="A67" s="102">
        <v>2020310557</v>
      </c>
      <c r="B67" s="103" t="s">
        <v>31</v>
      </c>
      <c r="C67" s="57" t="s">
        <v>160</v>
      </c>
      <c r="D67" s="56">
        <v>48</v>
      </c>
      <c r="E67" s="57" t="s">
        <v>161</v>
      </c>
      <c r="F67" s="58">
        <v>90</v>
      </c>
      <c r="G67" s="58">
        <v>4</v>
      </c>
      <c r="H67" s="58">
        <v>12</v>
      </c>
      <c r="I67" s="58">
        <v>48</v>
      </c>
      <c r="J67" s="90">
        <f t="shared" si="3"/>
        <v>1.5</v>
      </c>
      <c r="K67" s="91">
        <v>1</v>
      </c>
      <c r="L67" s="92">
        <f t="shared" si="4"/>
        <v>72</v>
      </c>
      <c r="M67" s="93"/>
      <c r="N67" s="63"/>
      <c r="O67" s="63"/>
      <c r="P67" s="63"/>
      <c r="Q67" s="63"/>
      <c r="R67" s="63"/>
      <c r="S67" s="93"/>
      <c r="T67" s="100"/>
      <c r="U67" s="99">
        <f>L67+L68+L69+L70+L71</f>
        <v>200.817777777778</v>
      </c>
    </row>
    <row r="68" spans="1:21">
      <c r="A68" s="104"/>
      <c r="B68" s="105"/>
      <c r="C68" s="60"/>
      <c r="D68" s="56">
        <v>48</v>
      </c>
      <c r="E68" s="66" t="s">
        <v>162</v>
      </c>
      <c r="F68" s="58">
        <v>70</v>
      </c>
      <c r="G68" s="58">
        <v>4</v>
      </c>
      <c r="H68" s="58">
        <v>12</v>
      </c>
      <c r="I68" s="58">
        <v>48</v>
      </c>
      <c r="J68" s="90">
        <f t="shared" si="3"/>
        <v>1.27777777777778</v>
      </c>
      <c r="K68" s="91">
        <v>1</v>
      </c>
      <c r="L68" s="92">
        <f t="shared" si="4"/>
        <v>61.3333333333333</v>
      </c>
      <c r="M68" s="93"/>
      <c r="N68" s="63"/>
      <c r="O68" s="63"/>
      <c r="P68" s="63"/>
      <c r="Q68" s="63"/>
      <c r="R68" s="63"/>
      <c r="S68" s="93"/>
      <c r="T68" s="100"/>
      <c r="U68" s="99"/>
    </row>
    <row r="69" spans="1:21">
      <c r="A69" s="104"/>
      <c r="B69" s="105"/>
      <c r="C69" s="60"/>
      <c r="D69" s="56">
        <v>48</v>
      </c>
      <c r="E69" s="68" t="s">
        <v>163</v>
      </c>
      <c r="F69" s="58">
        <v>71</v>
      </c>
      <c r="G69" s="58">
        <v>4</v>
      </c>
      <c r="H69" s="58">
        <v>12</v>
      </c>
      <c r="I69" s="58">
        <v>48</v>
      </c>
      <c r="J69" s="90">
        <f t="shared" si="3"/>
        <v>1.28888888888889</v>
      </c>
      <c r="K69" s="91">
        <v>1</v>
      </c>
      <c r="L69" s="92">
        <f t="shared" si="4"/>
        <v>61.8666666666667</v>
      </c>
      <c r="M69" s="93"/>
      <c r="N69" s="63"/>
      <c r="O69" s="63"/>
      <c r="P69" s="63"/>
      <c r="Q69" s="63"/>
      <c r="R69" s="63"/>
      <c r="S69" s="93"/>
      <c r="T69" s="100"/>
      <c r="U69" s="99"/>
    </row>
    <row r="70" spans="1:21">
      <c r="A70" s="104"/>
      <c r="B70" s="105"/>
      <c r="C70" s="103" t="s">
        <v>101</v>
      </c>
      <c r="D70" s="56">
        <v>32</v>
      </c>
      <c r="E70" s="63" t="s">
        <v>164</v>
      </c>
      <c r="F70" s="58">
        <v>97</v>
      </c>
      <c r="G70" s="58">
        <v>6</v>
      </c>
      <c r="H70" s="58">
        <v>6</v>
      </c>
      <c r="I70" s="58">
        <v>2</v>
      </c>
      <c r="J70" s="90">
        <f t="shared" si="3"/>
        <v>1.53111111111111</v>
      </c>
      <c r="K70" s="91">
        <v>1</v>
      </c>
      <c r="L70" s="92">
        <f t="shared" si="4"/>
        <v>3.06222222222222</v>
      </c>
      <c r="M70" s="93"/>
      <c r="N70" s="63"/>
      <c r="O70" s="63"/>
      <c r="P70" s="63"/>
      <c r="Q70" s="63"/>
      <c r="R70" s="63"/>
      <c r="S70" s="93"/>
      <c r="T70" s="100"/>
      <c r="U70" s="99"/>
    </row>
    <row r="71" spans="1:21">
      <c r="A71" s="106"/>
      <c r="B71" s="107"/>
      <c r="C71" s="107"/>
      <c r="D71" s="56">
        <v>32</v>
      </c>
      <c r="E71" s="63" t="s">
        <v>165</v>
      </c>
      <c r="F71" s="58">
        <v>70</v>
      </c>
      <c r="G71" s="58">
        <v>6</v>
      </c>
      <c r="H71" s="58">
        <v>6</v>
      </c>
      <c r="I71" s="58">
        <v>2</v>
      </c>
      <c r="J71" s="90">
        <f t="shared" si="3"/>
        <v>1.27777777777778</v>
      </c>
      <c r="K71" s="91">
        <v>1</v>
      </c>
      <c r="L71" s="92">
        <f t="shared" si="4"/>
        <v>2.55555555555556</v>
      </c>
      <c r="M71" s="93"/>
      <c r="N71" s="63"/>
      <c r="O71" s="63"/>
      <c r="P71" s="63"/>
      <c r="Q71" s="63"/>
      <c r="R71" s="63"/>
      <c r="S71" s="93"/>
      <c r="T71" s="100"/>
      <c r="U71" s="99"/>
    </row>
    <row r="72" spans="1:21">
      <c r="A72" s="62">
        <v>2019230519</v>
      </c>
      <c r="B72" s="56" t="s">
        <v>29</v>
      </c>
      <c r="C72" s="57" t="s">
        <v>98</v>
      </c>
      <c r="D72" s="56">
        <v>48</v>
      </c>
      <c r="E72" s="63" t="s">
        <v>166</v>
      </c>
      <c r="F72" s="58">
        <v>87</v>
      </c>
      <c r="G72" s="58">
        <v>6</v>
      </c>
      <c r="H72" s="58">
        <v>8</v>
      </c>
      <c r="I72" s="58">
        <v>48</v>
      </c>
      <c r="J72" s="90">
        <f t="shared" si="3"/>
        <v>1.46666666666667</v>
      </c>
      <c r="K72" s="91">
        <v>1</v>
      </c>
      <c r="L72" s="92">
        <f t="shared" si="4"/>
        <v>70.4</v>
      </c>
      <c r="M72" s="93"/>
      <c r="N72" s="63"/>
      <c r="O72" s="63"/>
      <c r="P72" s="63"/>
      <c r="Q72" s="63"/>
      <c r="R72" s="63"/>
      <c r="S72" s="93"/>
      <c r="T72" s="100"/>
      <c r="U72" s="99">
        <f>L72+L73+L74+L75</f>
        <v>231.111111111111</v>
      </c>
    </row>
    <row r="73" spans="1:21">
      <c r="A73" s="59"/>
      <c r="B73" s="60"/>
      <c r="C73" s="60"/>
      <c r="D73" s="56">
        <v>48</v>
      </c>
      <c r="E73" s="57" t="s">
        <v>167</v>
      </c>
      <c r="F73" s="58">
        <v>83</v>
      </c>
      <c r="G73" s="58">
        <v>6</v>
      </c>
      <c r="H73" s="58">
        <v>8</v>
      </c>
      <c r="I73" s="58">
        <v>48</v>
      </c>
      <c r="J73" s="90">
        <f t="shared" ref="J73:J104" si="5">IF(F73&lt;=45,1,IF(F73&lt;90,1+0.5*(F73/45-1),IF(F73&gt;=90,1.5+0.2*(F73/45-2))))</f>
        <v>1.42222222222222</v>
      </c>
      <c r="K73" s="91">
        <v>1</v>
      </c>
      <c r="L73" s="92">
        <f t="shared" si="4"/>
        <v>68.2666666666666</v>
      </c>
      <c r="M73" s="93"/>
      <c r="N73" s="63"/>
      <c r="O73" s="63"/>
      <c r="P73" s="63"/>
      <c r="Q73" s="63"/>
      <c r="R73" s="63"/>
      <c r="S73" s="93"/>
      <c r="T73" s="100"/>
      <c r="U73" s="99"/>
    </row>
    <row r="74" spans="1:21">
      <c r="A74" s="59"/>
      <c r="B74" s="60"/>
      <c r="C74" s="57" t="s">
        <v>101</v>
      </c>
      <c r="D74" s="56">
        <v>32</v>
      </c>
      <c r="E74" s="63" t="s">
        <v>166</v>
      </c>
      <c r="F74" s="58">
        <v>87</v>
      </c>
      <c r="G74" s="58">
        <v>6</v>
      </c>
      <c r="H74" s="58">
        <v>6</v>
      </c>
      <c r="I74" s="58">
        <v>32</v>
      </c>
      <c r="J74" s="90">
        <f t="shared" si="5"/>
        <v>1.46666666666667</v>
      </c>
      <c r="K74" s="91">
        <v>1</v>
      </c>
      <c r="L74" s="92">
        <f t="shared" si="4"/>
        <v>46.9333333333334</v>
      </c>
      <c r="M74" s="93"/>
      <c r="N74" s="63"/>
      <c r="O74" s="63"/>
      <c r="P74" s="63"/>
      <c r="Q74" s="63"/>
      <c r="R74" s="63"/>
      <c r="S74" s="93"/>
      <c r="T74" s="100"/>
      <c r="U74" s="99"/>
    </row>
    <row r="75" spans="1:21">
      <c r="A75" s="59"/>
      <c r="B75" s="60"/>
      <c r="C75" s="60"/>
      <c r="D75" s="56">
        <v>32</v>
      </c>
      <c r="E75" s="63" t="s">
        <v>167</v>
      </c>
      <c r="F75" s="58">
        <v>83</v>
      </c>
      <c r="G75" s="58">
        <v>6</v>
      </c>
      <c r="H75" s="58">
        <v>6</v>
      </c>
      <c r="I75" s="58">
        <v>32</v>
      </c>
      <c r="J75" s="90">
        <f t="shared" si="5"/>
        <v>1.42222222222222</v>
      </c>
      <c r="K75" s="91">
        <v>1</v>
      </c>
      <c r="L75" s="92">
        <f t="shared" si="4"/>
        <v>45.511111111111</v>
      </c>
      <c r="M75" s="93"/>
      <c r="N75" s="63"/>
      <c r="O75" s="63"/>
      <c r="P75" s="63"/>
      <c r="Q75" s="63"/>
      <c r="R75" s="63"/>
      <c r="S75" s="93"/>
      <c r="T75" s="100"/>
      <c r="U75" s="99"/>
    </row>
    <row r="76" spans="1:21">
      <c r="A76" s="62">
        <v>2018230473</v>
      </c>
      <c r="B76" s="56" t="s">
        <v>26</v>
      </c>
      <c r="C76" s="57" t="s">
        <v>98</v>
      </c>
      <c r="D76" s="56">
        <v>48</v>
      </c>
      <c r="E76" s="57" t="s">
        <v>164</v>
      </c>
      <c r="F76" s="58">
        <v>97</v>
      </c>
      <c r="G76" s="58">
        <v>6</v>
      </c>
      <c r="H76" s="58">
        <v>8</v>
      </c>
      <c r="I76" s="58">
        <v>48</v>
      </c>
      <c r="J76" s="90">
        <f t="shared" si="5"/>
        <v>1.53111111111111</v>
      </c>
      <c r="K76" s="91">
        <v>1</v>
      </c>
      <c r="L76" s="92">
        <f t="shared" si="4"/>
        <v>73.4933333333333</v>
      </c>
      <c r="M76" s="93"/>
      <c r="N76" s="63"/>
      <c r="O76" s="63"/>
      <c r="P76" s="63"/>
      <c r="Q76" s="63"/>
      <c r="R76" s="63"/>
      <c r="S76" s="93"/>
      <c r="T76" s="100"/>
      <c r="U76" s="99">
        <f>L76+L77+L78+L79</f>
        <v>219.093333333333</v>
      </c>
    </row>
    <row r="77" spans="1:21">
      <c r="A77" s="59"/>
      <c r="B77" s="60"/>
      <c r="C77" s="60"/>
      <c r="D77" s="56">
        <v>48</v>
      </c>
      <c r="E77" s="57" t="s">
        <v>165</v>
      </c>
      <c r="F77" s="58">
        <v>70</v>
      </c>
      <c r="G77" s="58">
        <v>6</v>
      </c>
      <c r="H77" s="58">
        <v>8</v>
      </c>
      <c r="I77" s="58">
        <v>48</v>
      </c>
      <c r="J77" s="90">
        <f t="shared" si="5"/>
        <v>1.27777777777778</v>
      </c>
      <c r="K77" s="91">
        <v>1</v>
      </c>
      <c r="L77" s="92">
        <f t="shared" si="4"/>
        <v>61.3333333333334</v>
      </c>
      <c r="M77" s="93"/>
      <c r="N77" s="63"/>
      <c r="O77" s="63"/>
      <c r="P77" s="63"/>
      <c r="Q77" s="63"/>
      <c r="R77" s="63"/>
      <c r="S77" s="93"/>
      <c r="T77" s="100"/>
      <c r="U77" s="99"/>
    </row>
    <row r="78" spans="1:21">
      <c r="A78" s="59"/>
      <c r="B78" s="60"/>
      <c r="C78" s="57" t="s">
        <v>101</v>
      </c>
      <c r="D78" s="56">
        <v>32</v>
      </c>
      <c r="E78" s="57" t="s">
        <v>164</v>
      </c>
      <c r="F78" s="58">
        <v>97</v>
      </c>
      <c r="G78" s="58">
        <v>6</v>
      </c>
      <c r="H78" s="58">
        <v>6</v>
      </c>
      <c r="I78" s="58">
        <v>30</v>
      </c>
      <c r="J78" s="90">
        <f t="shared" si="5"/>
        <v>1.53111111111111</v>
      </c>
      <c r="K78" s="91">
        <v>1</v>
      </c>
      <c r="L78" s="92">
        <f t="shared" si="4"/>
        <v>45.9333333333333</v>
      </c>
      <c r="M78" s="93"/>
      <c r="N78" s="63"/>
      <c r="O78" s="63"/>
      <c r="P78" s="63"/>
      <c r="Q78" s="63"/>
      <c r="R78" s="63"/>
      <c r="S78" s="93"/>
      <c r="T78" s="100"/>
      <c r="U78" s="99"/>
    </row>
    <row r="79" spans="1:21">
      <c r="A79" s="59"/>
      <c r="B79" s="60"/>
      <c r="C79" s="60"/>
      <c r="D79" s="56">
        <v>32</v>
      </c>
      <c r="E79" s="57" t="s">
        <v>165</v>
      </c>
      <c r="F79" s="58">
        <v>70</v>
      </c>
      <c r="G79" s="58">
        <v>6</v>
      </c>
      <c r="H79" s="58">
        <v>6</v>
      </c>
      <c r="I79" s="58">
        <v>30</v>
      </c>
      <c r="J79" s="90">
        <f t="shared" si="5"/>
        <v>1.27777777777778</v>
      </c>
      <c r="K79" s="91">
        <v>1</v>
      </c>
      <c r="L79" s="92">
        <f t="shared" si="4"/>
        <v>38.3333333333334</v>
      </c>
      <c r="M79" s="93"/>
      <c r="N79" s="63"/>
      <c r="O79" s="63"/>
      <c r="P79" s="63"/>
      <c r="Q79" s="63"/>
      <c r="R79" s="63"/>
      <c r="S79" s="93"/>
      <c r="T79" s="100"/>
      <c r="U79" s="99"/>
    </row>
    <row r="80" spans="1:21">
      <c r="A80" s="62">
        <v>2020310556</v>
      </c>
      <c r="B80" s="56" t="s">
        <v>30</v>
      </c>
      <c r="C80" s="57" t="s">
        <v>98</v>
      </c>
      <c r="D80" s="56">
        <v>48</v>
      </c>
      <c r="E80" s="57" t="s">
        <v>168</v>
      </c>
      <c r="F80" s="58">
        <v>80</v>
      </c>
      <c r="G80" s="58">
        <v>6</v>
      </c>
      <c r="H80" s="58">
        <v>8</v>
      </c>
      <c r="I80" s="58">
        <v>48</v>
      </c>
      <c r="J80" s="90">
        <f t="shared" si="5"/>
        <v>1.38888888888889</v>
      </c>
      <c r="K80" s="91">
        <v>1</v>
      </c>
      <c r="L80" s="92">
        <f t="shared" si="4"/>
        <v>66.6666666666667</v>
      </c>
      <c r="M80" s="93"/>
      <c r="N80" s="63"/>
      <c r="O80" s="63"/>
      <c r="P80" s="63"/>
      <c r="Q80" s="63"/>
      <c r="R80" s="63"/>
      <c r="S80" s="93"/>
      <c r="T80" s="100"/>
      <c r="U80" s="99">
        <f>L80+L81+L82+L83</f>
        <v>226.666666666666</v>
      </c>
    </row>
    <row r="81" spans="1:21">
      <c r="A81" s="59"/>
      <c r="B81" s="60"/>
      <c r="C81" s="60"/>
      <c r="D81" s="56">
        <v>48</v>
      </c>
      <c r="E81" s="57" t="s">
        <v>169</v>
      </c>
      <c r="F81" s="58">
        <v>85</v>
      </c>
      <c r="G81" s="58">
        <v>6</v>
      </c>
      <c r="H81" s="58">
        <v>8</v>
      </c>
      <c r="I81" s="58">
        <v>48</v>
      </c>
      <c r="J81" s="90">
        <f t="shared" si="5"/>
        <v>1.44444444444444</v>
      </c>
      <c r="K81" s="91">
        <v>1</v>
      </c>
      <c r="L81" s="92">
        <f t="shared" si="4"/>
        <v>69.3333333333331</v>
      </c>
      <c r="M81" s="93"/>
      <c r="N81" s="63"/>
      <c r="O81" s="63"/>
      <c r="P81" s="63"/>
      <c r="Q81" s="63"/>
      <c r="R81" s="63"/>
      <c r="S81" s="93"/>
      <c r="T81" s="100"/>
      <c r="U81" s="99"/>
    </row>
    <row r="82" spans="1:21">
      <c r="A82" s="59"/>
      <c r="B82" s="60"/>
      <c r="C82" s="57" t="s">
        <v>101</v>
      </c>
      <c r="D82" s="56">
        <v>32</v>
      </c>
      <c r="E82" s="57" t="s">
        <v>168</v>
      </c>
      <c r="F82" s="58">
        <v>80</v>
      </c>
      <c r="G82" s="58">
        <v>6</v>
      </c>
      <c r="H82" s="58">
        <v>6</v>
      </c>
      <c r="I82" s="58">
        <v>32</v>
      </c>
      <c r="J82" s="90">
        <f t="shared" si="5"/>
        <v>1.38888888888889</v>
      </c>
      <c r="K82" s="91">
        <v>1</v>
      </c>
      <c r="L82" s="92">
        <f t="shared" si="4"/>
        <v>44.4444444444445</v>
      </c>
      <c r="M82" s="93"/>
      <c r="N82" s="63"/>
      <c r="O82" s="63"/>
      <c r="P82" s="63"/>
      <c r="Q82" s="63"/>
      <c r="R82" s="63"/>
      <c r="S82" s="93"/>
      <c r="T82" s="100"/>
      <c r="U82" s="99"/>
    </row>
    <row r="83" spans="1:21">
      <c r="A83" s="59"/>
      <c r="B83" s="60"/>
      <c r="C83" s="60"/>
      <c r="D83" s="56">
        <v>32</v>
      </c>
      <c r="E83" s="57" t="s">
        <v>169</v>
      </c>
      <c r="F83" s="58">
        <v>85</v>
      </c>
      <c r="G83" s="58">
        <v>6</v>
      </c>
      <c r="H83" s="58">
        <v>6</v>
      </c>
      <c r="I83" s="58">
        <v>32</v>
      </c>
      <c r="J83" s="90">
        <f t="shared" si="5"/>
        <v>1.44444444444444</v>
      </c>
      <c r="K83" s="91">
        <v>1</v>
      </c>
      <c r="L83" s="92">
        <f t="shared" si="4"/>
        <v>46.2222222222221</v>
      </c>
      <c r="M83" s="93"/>
      <c r="N83" s="63"/>
      <c r="O83" s="63"/>
      <c r="P83" s="63"/>
      <c r="Q83" s="63"/>
      <c r="R83" s="63"/>
      <c r="S83" s="93"/>
      <c r="T83" s="100"/>
      <c r="U83" s="99"/>
    </row>
    <row r="84" spans="1:21">
      <c r="A84" s="62">
        <v>2022230614</v>
      </c>
      <c r="B84" s="56" t="s">
        <v>34</v>
      </c>
      <c r="C84" s="57" t="s">
        <v>98</v>
      </c>
      <c r="D84" s="56">
        <v>48</v>
      </c>
      <c r="E84" s="57" t="s">
        <v>142</v>
      </c>
      <c r="F84" s="58">
        <v>83</v>
      </c>
      <c r="G84" s="58">
        <v>6</v>
      </c>
      <c r="H84" s="58">
        <v>8</v>
      </c>
      <c r="I84" s="58">
        <v>48</v>
      </c>
      <c r="J84" s="90">
        <f t="shared" si="5"/>
        <v>1.42222222222222</v>
      </c>
      <c r="K84" s="91">
        <v>1</v>
      </c>
      <c r="L84" s="92">
        <f t="shared" si="4"/>
        <v>68.2666666666666</v>
      </c>
      <c r="M84" s="93"/>
      <c r="N84" s="63"/>
      <c r="O84" s="63"/>
      <c r="P84" s="63"/>
      <c r="Q84" s="63"/>
      <c r="R84" s="63"/>
      <c r="S84" s="93"/>
      <c r="T84" s="100"/>
      <c r="U84" s="99">
        <f>L84+L85+L86+L87</f>
        <v>233.777777777778</v>
      </c>
    </row>
    <row r="85" spans="1:21">
      <c r="A85" s="59"/>
      <c r="B85" s="60"/>
      <c r="C85" s="63"/>
      <c r="D85" s="56">
        <v>48</v>
      </c>
      <c r="E85" s="57" t="s">
        <v>170</v>
      </c>
      <c r="F85" s="58">
        <v>90</v>
      </c>
      <c r="G85" s="58">
        <v>6</v>
      </c>
      <c r="H85" s="58">
        <v>8</v>
      </c>
      <c r="I85" s="58">
        <v>48</v>
      </c>
      <c r="J85" s="90">
        <f t="shared" si="5"/>
        <v>1.5</v>
      </c>
      <c r="K85" s="91">
        <v>1</v>
      </c>
      <c r="L85" s="92">
        <f t="shared" si="4"/>
        <v>72</v>
      </c>
      <c r="M85" s="93"/>
      <c r="N85" s="63"/>
      <c r="O85" s="63"/>
      <c r="P85" s="63"/>
      <c r="Q85" s="63"/>
      <c r="R85" s="63"/>
      <c r="S85" s="93"/>
      <c r="T85" s="100"/>
      <c r="U85" s="99"/>
    </row>
    <row r="86" spans="1:21">
      <c r="A86" s="59"/>
      <c r="B86" s="60"/>
      <c r="C86" s="57" t="s">
        <v>101</v>
      </c>
      <c r="D86" s="56">
        <v>32</v>
      </c>
      <c r="E86" s="57" t="s">
        <v>142</v>
      </c>
      <c r="F86" s="58">
        <v>83</v>
      </c>
      <c r="G86" s="58">
        <v>6</v>
      </c>
      <c r="H86" s="58">
        <v>6</v>
      </c>
      <c r="I86" s="58">
        <v>32</v>
      </c>
      <c r="J86" s="90">
        <f t="shared" si="5"/>
        <v>1.42222222222222</v>
      </c>
      <c r="K86" s="91">
        <v>1</v>
      </c>
      <c r="L86" s="92">
        <f t="shared" ref="L86:L117" si="6">I86*J86*K86</f>
        <v>45.5111111111111</v>
      </c>
      <c r="M86" s="93"/>
      <c r="N86" s="63"/>
      <c r="O86" s="63"/>
      <c r="P86" s="63"/>
      <c r="Q86" s="63"/>
      <c r="R86" s="63"/>
      <c r="S86" s="93"/>
      <c r="T86" s="100"/>
      <c r="U86" s="99"/>
    </row>
    <row r="87" spans="1:21">
      <c r="A87" s="59"/>
      <c r="B87" s="60"/>
      <c r="C87" s="63"/>
      <c r="D87" s="56">
        <v>32</v>
      </c>
      <c r="E87" s="57" t="s">
        <v>170</v>
      </c>
      <c r="F87" s="58">
        <v>90</v>
      </c>
      <c r="G87" s="58">
        <v>6</v>
      </c>
      <c r="H87" s="58">
        <v>6</v>
      </c>
      <c r="I87" s="58">
        <v>32</v>
      </c>
      <c r="J87" s="90">
        <f t="shared" si="5"/>
        <v>1.5</v>
      </c>
      <c r="K87" s="91">
        <v>1</v>
      </c>
      <c r="L87" s="92">
        <f t="shared" si="6"/>
        <v>48</v>
      </c>
      <c r="M87" s="93"/>
      <c r="N87" s="63"/>
      <c r="O87" s="63"/>
      <c r="P87" s="63"/>
      <c r="Q87" s="63"/>
      <c r="R87" s="63"/>
      <c r="S87" s="93"/>
      <c r="T87" s="100"/>
      <c r="U87" s="99"/>
    </row>
    <row r="88" spans="1:21">
      <c r="A88" s="62">
        <v>2022230619</v>
      </c>
      <c r="B88" s="56" t="s">
        <v>35</v>
      </c>
      <c r="C88" s="57" t="s">
        <v>98</v>
      </c>
      <c r="D88" s="56">
        <v>48</v>
      </c>
      <c r="E88" s="108" t="s">
        <v>171</v>
      </c>
      <c r="F88" s="58">
        <v>89</v>
      </c>
      <c r="G88" s="58">
        <v>6</v>
      </c>
      <c r="H88" s="58">
        <v>8</v>
      </c>
      <c r="I88" s="58">
        <v>48</v>
      </c>
      <c r="J88" s="90">
        <f t="shared" si="5"/>
        <v>1.48888888888889</v>
      </c>
      <c r="K88" s="91">
        <v>1</v>
      </c>
      <c r="L88" s="92">
        <f t="shared" si="6"/>
        <v>71.4666666666667</v>
      </c>
      <c r="M88" s="93"/>
      <c r="N88" s="63"/>
      <c r="O88" s="63"/>
      <c r="P88" s="63"/>
      <c r="Q88" s="63"/>
      <c r="R88" s="63"/>
      <c r="S88" s="93"/>
      <c r="T88" s="100"/>
      <c r="U88" s="99">
        <f>L88+L89+L90+L91+L92+L93</f>
        <v>224.48</v>
      </c>
    </row>
    <row r="89" spans="1:21">
      <c r="A89" s="59"/>
      <c r="B89" s="60"/>
      <c r="C89" s="60"/>
      <c r="D89" s="109">
        <v>48</v>
      </c>
      <c r="E89" s="110" t="s">
        <v>172</v>
      </c>
      <c r="F89" s="111">
        <v>84</v>
      </c>
      <c r="G89" s="111">
        <v>6</v>
      </c>
      <c r="H89" s="111">
        <v>8</v>
      </c>
      <c r="I89" s="111">
        <v>48</v>
      </c>
      <c r="J89" s="90">
        <f t="shared" si="5"/>
        <v>1.43333333333333</v>
      </c>
      <c r="K89" s="91">
        <v>1</v>
      </c>
      <c r="L89" s="92">
        <f t="shared" si="6"/>
        <v>68.8</v>
      </c>
      <c r="M89" s="112"/>
      <c r="N89" s="60"/>
      <c r="O89" s="60"/>
      <c r="P89" s="60"/>
      <c r="Q89" s="60"/>
      <c r="R89" s="60"/>
      <c r="S89" s="112"/>
      <c r="T89" s="113"/>
      <c r="U89" s="114"/>
    </row>
    <row r="90" spans="1:21">
      <c r="A90" s="59"/>
      <c r="B90" s="60"/>
      <c r="C90" s="57" t="s">
        <v>101</v>
      </c>
      <c r="D90" s="56">
        <v>32</v>
      </c>
      <c r="E90" s="108" t="s">
        <v>173</v>
      </c>
      <c r="F90" s="58">
        <v>92</v>
      </c>
      <c r="G90" s="58">
        <v>6</v>
      </c>
      <c r="H90" s="58">
        <v>6</v>
      </c>
      <c r="I90" s="58">
        <v>32</v>
      </c>
      <c r="J90" s="90">
        <f t="shared" si="5"/>
        <v>1.50888888888889</v>
      </c>
      <c r="K90" s="91">
        <v>1</v>
      </c>
      <c r="L90" s="92">
        <f t="shared" si="6"/>
        <v>48.2844444444444</v>
      </c>
      <c r="M90" s="93"/>
      <c r="N90" s="63"/>
      <c r="O90" s="63"/>
      <c r="P90" s="63"/>
      <c r="Q90" s="63"/>
      <c r="R90" s="63"/>
      <c r="S90" s="93"/>
      <c r="T90" s="100"/>
      <c r="U90" s="99"/>
    </row>
    <row r="91" spans="1:21">
      <c r="A91" s="59"/>
      <c r="B91" s="60"/>
      <c r="C91" s="57" t="s">
        <v>94</v>
      </c>
      <c r="D91" s="56">
        <v>8</v>
      </c>
      <c r="E91" s="108" t="s">
        <v>174</v>
      </c>
      <c r="F91" s="58">
        <v>86</v>
      </c>
      <c r="G91" s="58">
        <v>2</v>
      </c>
      <c r="H91" s="58">
        <v>4</v>
      </c>
      <c r="I91" s="58">
        <v>8</v>
      </c>
      <c r="J91" s="90">
        <f t="shared" si="5"/>
        <v>1.45555555555556</v>
      </c>
      <c r="K91" s="91">
        <v>1</v>
      </c>
      <c r="L91" s="92">
        <f t="shared" si="6"/>
        <v>11.6444444444444</v>
      </c>
      <c r="M91" s="93"/>
      <c r="N91" s="63"/>
      <c r="O91" s="63"/>
      <c r="P91" s="63"/>
      <c r="Q91" s="63"/>
      <c r="R91" s="63"/>
      <c r="S91" s="93"/>
      <c r="T91" s="100"/>
      <c r="U91" s="99"/>
    </row>
    <row r="92" spans="1:21">
      <c r="A92" s="59"/>
      <c r="B92" s="60"/>
      <c r="C92" s="60"/>
      <c r="D92" s="56">
        <v>8</v>
      </c>
      <c r="E92" s="108" t="s">
        <v>175</v>
      </c>
      <c r="F92" s="58">
        <v>91</v>
      </c>
      <c r="G92" s="58">
        <v>2</v>
      </c>
      <c r="H92" s="58">
        <v>4</v>
      </c>
      <c r="I92" s="58">
        <v>8</v>
      </c>
      <c r="J92" s="90">
        <f t="shared" si="5"/>
        <v>1.50444444444444</v>
      </c>
      <c r="K92" s="91">
        <v>1</v>
      </c>
      <c r="L92" s="92">
        <f t="shared" si="6"/>
        <v>12.0355555555556</v>
      </c>
      <c r="M92" s="93"/>
      <c r="N92" s="63"/>
      <c r="O92" s="63"/>
      <c r="P92" s="63"/>
      <c r="Q92" s="63"/>
      <c r="R92" s="63"/>
      <c r="S92" s="93"/>
      <c r="T92" s="100"/>
      <c r="U92" s="99"/>
    </row>
    <row r="93" spans="1:21">
      <c r="A93" s="59"/>
      <c r="B93" s="60"/>
      <c r="C93" s="60"/>
      <c r="D93" s="56">
        <v>8</v>
      </c>
      <c r="E93" s="108" t="s">
        <v>176</v>
      </c>
      <c r="F93" s="58">
        <v>97</v>
      </c>
      <c r="G93" s="58">
        <v>2</v>
      </c>
      <c r="H93" s="58">
        <v>4</v>
      </c>
      <c r="I93" s="58">
        <v>8</v>
      </c>
      <c r="J93" s="90">
        <f t="shared" si="5"/>
        <v>1.53111111111111</v>
      </c>
      <c r="K93" s="91">
        <v>1</v>
      </c>
      <c r="L93" s="92">
        <f t="shared" si="6"/>
        <v>12.2488888888889</v>
      </c>
      <c r="M93" s="93"/>
      <c r="N93" s="63"/>
      <c r="O93" s="63"/>
      <c r="P93" s="63"/>
      <c r="Q93" s="63"/>
      <c r="R93" s="63"/>
      <c r="S93" s="93"/>
      <c r="T93" s="100"/>
      <c r="U93" s="99"/>
    </row>
    <row r="94" spans="1:21">
      <c r="A94" s="62">
        <v>2022230628</v>
      </c>
      <c r="B94" s="64" t="s">
        <v>38</v>
      </c>
      <c r="C94" s="57" t="s">
        <v>98</v>
      </c>
      <c r="D94" s="56">
        <v>48</v>
      </c>
      <c r="E94" s="57" t="s">
        <v>177</v>
      </c>
      <c r="F94" s="58">
        <v>78</v>
      </c>
      <c r="G94" s="58">
        <v>6</v>
      </c>
      <c r="H94" s="58">
        <v>8</v>
      </c>
      <c r="I94" s="58">
        <v>48</v>
      </c>
      <c r="J94" s="90">
        <f t="shared" si="5"/>
        <v>1.36666666666667</v>
      </c>
      <c r="K94" s="91">
        <v>1</v>
      </c>
      <c r="L94" s="92">
        <f t="shared" si="6"/>
        <v>65.6</v>
      </c>
      <c r="M94" s="93"/>
      <c r="N94" s="63"/>
      <c r="O94" s="63"/>
      <c r="P94" s="63"/>
      <c r="Q94" s="63"/>
      <c r="R94" s="63"/>
      <c r="S94" s="93"/>
      <c r="T94" s="100"/>
      <c r="U94" s="99">
        <f>L94+L95+L96+L97+L98</f>
        <v>235.333333333333</v>
      </c>
    </row>
    <row r="95" spans="1:21">
      <c r="A95" s="59"/>
      <c r="B95" s="60"/>
      <c r="C95" s="63"/>
      <c r="D95" s="56">
        <v>48</v>
      </c>
      <c r="E95" s="57" t="s">
        <v>178</v>
      </c>
      <c r="F95" s="58">
        <v>90</v>
      </c>
      <c r="G95" s="58">
        <v>6</v>
      </c>
      <c r="H95" s="58">
        <v>8</v>
      </c>
      <c r="I95" s="58">
        <v>48</v>
      </c>
      <c r="J95" s="90">
        <f t="shared" si="5"/>
        <v>1.5</v>
      </c>
      <c r="K95" s="91">
        <v>1</v>
      </c>
      <c r="L95" s="92">
        <f t="shared" si="6"/>
        <v>72</v>
      </c>
      <c r="M95" s="93"/>
      <c r="N95" s="63"/>
      <c r="O95" s="63"/>
      <c r="P95" s="63"/>
      <c r="Q95" s="63"/>
      <c r="R95" s="63"/>
      <c r="S95" s="93"/>
      <c r="T95" s="100"/>
      <c r="U95" s="99"/>
    </row>
    <row r="96" spans="1:21">
      <c r="A96" s="59"/>
      <c r="B96" s="60"/>
      <c r="C96" s="57" t="s">
        <v>101</v>
      </c>
      <c r="D96" s="56">
        <v>32</v>
      </c>
      <c r="E96" s="57" t="s">
        <v>177</v>
      </c>
      <c r="F96" s="58">
        <v>78</v>
      </c>
      <c r="G96" s="58">
        <v>6</v>
      </c>
      <c r="H96" s="58">
        <v>6</v>
      </c>
      <c r="I96" s="58">
        <v>32</v>
      </c>
      <c r="J96" s="90">
        <f t="shared" si="5"/>
        <v>1.36666666666667</v>
      </c>
      <c r="K96" s="91">
        <v>1</v>
      </c>
      <c r="L96" s="92">
        <f t="shared" si="6"/>
        <v>43.7333333333333</v>
      </c>
      <c r="M96" s="93"/>
      <c r="N96" s="63"/>
      <c r="O96" s="63"/>
      <c r="P96" s="63"/>
      <c r="Q96" s="63"/>
      <c r="R96" s="63"/>
      <c r="S96" s="93"/>
      <c r="T96" s="100"/>
      <c r="U96" s="99"/>
    </row>
    <row r="97" spans="1:21">
      <c r="A97" s="59"/>
      <c r="B97" s="60"/>
      <c r="C97" s="63"/>
      <c r="D97" s="56">
        <v>32</v>
      </c>
      <c r="E97" s="57" t="s">
        <v>178</v>
      </c>
      <c r="F97" s="58">
        <v>90</v>
      </c>
      <c r="G97" s="58">
        <v>6</v>
      </c>
      <c r="H97" s="58">
        <v>6</v>
      </c>
      <c r="I97" s="58">
        <v>32</v>
      </c>
      <c r="J97" s="90">
        <f t="shared" si="5"/>
        <v>1.5</v>
      </c>
      <c r="K97" s="91">
        <v>1</v>
      </c>
      <c r="L97" s="92">
        <f t="shared" si="6"/>
        <v>48</v>
      </c>
      <c r="M97" s="93"/>
      <c r="N97" s="63"/>
      <c r="O97" s="63"/>
      <c r="P97" s="63"/>
      <c r="Q97" s="63"/>
      <c r="R97" s="63"/>
      <c r="S97" s="93"/>
      <c r="T97" s="100"/>
      <c r="U97" s="99"/>
    </row>
    <row r="98" spans="1:21">
      <c r="A98" s="59"/>
      <c r="B98" s="60"/>
      <c r="C98" s="57" t="s">
        <v>94</v>
      </c>
      <c r="D98" s="56">
        <v>8</v>
      </c>
      <c r="E98" s="57" t="s">
        <v>179</v>
      </c>
      <c r="F98" s="58">
        <v>41</v>
      </c>
      <c r="G98" s="58">
        <v>2</v>
      </c>
      <c r="H98" s="58">
        <v>4</v>
      </c>
      <c r="I98" s="58">
        <v>6</v>
      </c>
      <c r="J98" s="90">
        <f t="shared" si="5"/>
        <v>1</v>
      </c>
      <c r="K98" s="91">
        <v>1</v>
      </c>
      <c r="L98" s="92">
        <f t="shared" si="6"/>
        <v>6</v>
      </c>
      <c r="M98" s="93"/>
      <c r="N98" s="63"/>
      <c r="O98" s="63"/>
      <c r="P98" s="63"/>
      <c r="Q98" s="63"/>
      <c r="R98" s="63"/>
      <c r="S98" s="93"/>
      <c r="T98" s="100"/>
      <c r="U98" s="99"/>
    </row>
    <row r="99" spans="1:21">
      <c r="A99" s="62">
        <v>2021230601</v>
      </c>
      <c r="B99" s="56" t="s">
        <v>32</v>
      </c>
      <c r="C99" s="57" t="s">
        <v>160</v>
      </c>
      <c r="D99" s="56">
        <v>48</v>
      </c>
      <c r="E99" s="57" t="s">
        <v>180</v>
      </c>
      <c r="F99" s="58">
        <v>66</v>
      </c>
      <c r="G99" s="58">
        <v>4</v>
      </c>
      <c r="H99" s="58">
        <v>12</v>
      </c>
      <c r="I99" s="58">
        <v>48</v>
      </c>
      <c r="J99" s="90">
        <f t="shared" si="5"/>
        <v>1.23333333333333</v>
      </c>
      <c r="K99" s="91">
        <v>1</v>
      </c>
      <c r="L99" s="92">
        <f t="shared" si="6"/>
        <v>59.2</v>
      </c>
      <c r="M99" s="93"/>
      <c r="N99" s="63"/>
      <c r="O99" s="63"/>
      <c r="P99" s="63"/>
      <c r="Q99" s="63"/>
      <c r="R99" s="63"/>
      <c r="S99" s="93"/>
      <c r="T99" s="100"/>
      <c r="U99" s="99">
        <f>L99+L100+L101</f>
        <v>180.266666666667</v>
      </c>
    </row>
    <row r="100" spans="1:21">
      <c r="A100" s="59"/>
      <c r="B100" s="60"/>
      <c r="C100" s="60"/>
      <c r="D100" s="64">
        <v>48</v>
      </c>
      <c r="E100" s="57" t="s">
        <v>181</v>
      </c>
      <c r="F100" s="58">
        <v>71</v>
      </c>
      <c r="G100" s="58">
        <v>4</v>
      </c>
      <c r="H100" s="58">
        <v>12</v>
      </c>
      <c r="I100" s="58">
        <v>48</v>
      </c>
      <c r="J100" s="90">
        <f t="shared" si="5"/>
        <v>1.28888888888889</v>
      </c>
      <c r="K100" s="91">
        <v>1</v>
      </c>
      <c r="L100" s="92">
        <f t="shared" si="6"/>
        <v>61.8666666666667</v>
      </c>
      <c r="M100" s="93"/>
      <c r="N100" s="63"/>
      <c r="O100" s="63"/>
      <c r="P100" s="63"/>
      <c r="Q100" s="63"/>
      <c r="R100" s="63"/>
      <c r="S100" s="93"/>
      <c r="T100" s="100"/>
      <c r="U100" s="99"/>
    </row>
    <row r="101" spans="1:21">
      <c r="A101" s="59"/>
      <c r="B101" s="60"/>
      <c r="C101" s="60"/>
      <c r="D101" s="64">
        <v>48</v>
      </c>
      <c r="E101" s="108" t="s">
        <v>182</v>
      </c>
      <c r="F101" s="58">
        <v>66</v>
      </c>
      <c r="G101" s="58">
        <v>4</v>
      </c>
      <c r="H101" s="58">
        <v>12</v>
      </c>
      <c r="I101" s="58">
        <v>48</v>
      </c>
      <c r="J101" s="90">
        <f t="shared" si="5"/>
        <v>1.23333333333333</v>
      </c>
      <c r="K101" s="91">
        <v>1</v>
      </c>
      <c r="L101" s="92">
        <f t="shared" si="6"/>
        <v>59.2</v>
      </c>
      <c r="M101" s="93"/>
      <c r="N101" s="63"/>
      <c r="O101" s="63"/>
      <c r="P101" s="63"/>
      <c r="Q101" s="63"/>
      <c r="R101" s="63"/>
      <c r="S101" s="93"/>
      <c r="T101" s="100"/>
      <c r="U101" s="99"/>
    </row>
    <row r="102" spans="1:21">
      <c r="A102" s="62">
        <v>2021230602</v>
      </c>
      <c r="B102" s="64" t="s">
        <v>33</v>
      </c>
      <c r="C102" s="63" t="s">
        <v>160</v>
      </c>
      <c r="D102" s="64">
        <v>48</v>
      </c>
      <c r="E102" s="57" t="s">
        <v>183</v>
      </c>
      <c r="F102" s="58">
        <v>77</v>
      </c>
      <c r="G102" s="58">
        <v>4</v>
      </c>
      <c r="H102" s="65">
        <v>12</v>
      </c>
      <c r="I102" s="65">
        <v>48</v>
      </c>
      <c r="J102" s="90">
        <f t="shared" si="5"/>
        <v>1.35555555555556</v>
      </c>
      <c r="K102" s="91">
        <v>1</v>
      </c>
      <c r="L102" s="92">
        <f t="shared" si="6"/>
        <v>65.0666666666667</v>
      </c>
      <c r="M102" s="93"/>
      <c r="N102" s="63"/>
      <c r="O102" s="63"/>
      <c r="P102" s="63"/>
      <c r="Q102" s="63"/>
      <c r="R102" s="63"/>
      <c r="S102" s="93"/>
      <c r="T102" s="100"/>
      <c r="U102" s="99">
        <f>L102+L103</f>
        <v>138.133333333333</v>
      </c>
    </row>
    <row r="103" spans="1:21">
      <c r="A103" s="59"/>
      <c r="B103" s="60"/>
      <c r="C103" s="60"/>
      <c r="D103" s="64">
        <v>48</v>
      </c>
      <c r="E103" s="57" t="s">
        <v>184</v>
      </c>
      <c r="F103" s="65">
        <v>95</v>
      </c>
      <c r="G103" s="58">
        <v>4</v>
      </c>
      <c r="H103" s="65">
        <v>12</v>
      </c>
      <c r="I103" s="65">
        <v>48</v>
      </c>
      <c r="J103" s="90">
        <f t="shared" si="5"/>
        <v>1.52222222222222</v>
      </c>
      <c r="K103" s="91">
        <v>1</v>
      </c>
      <c r="L103" s="92">
        <f t="shared" si="6"/>
        <v>73.0666666666667</v>
      </c>
      <c r="M103" s="93"/>
      <c r="N103" s="63"/>
      <c r="O103" s="63"/>
      <c r="P103" s="63"/>
      <c r="Q103" s="63"/>
      <c r="R103" s="63"/>
      <c r="S103" s="93"/>
      <c r="T103" s="100"/>
      <c r="U103" s="99"/>
    </row>
    <row r="104" spans="1:21">
      <c r="A104" s="62">
        <v>2024230726</v>
      </c>
      <c r="B104" s="56" t="s">
        <v>48</v>
      </c>
      <c r="C104" s="63" t="s">
        <v>160</v>
      </c>
      <c r="D104" s="56">
        <v>48</v>
      </c>
      <c r="E104" s="57" t="s">
        <v>185</v>
      </c>
      <c r="F104" s="111">
        <v>98</v>
      </c>
      <c r="G104" s="58">
        <v>4</v>
      </c>
      <c r="H104" s="65">
        <v>12</v>
      </c>
      <c r="I104" s="65">
        <v>48</v>
      </c>
      <c r="J104" s="90">
        <f t="shared" si="5"/>
        <v>1.53555555555556</v>
      </c>
      <c r="K104" s="91">
        <v>1</v>
      </c>
      <c r="L104" s="92">
        <f t="shared" si="6"/>
        <v>73.7066666666667</v>
      </c>
      <c r="M104" s="93"/>
      <c r="N104" s="63"/>
      <c r="O104" s="63"/>
      <c r="P104" s="63"/>
      <c r="Q104" s="63"/>
      <c r="R104" s="63"/>
      <c r="S104" s="93"/>
      <c r="T104" s="100"/>
      <c r="U104" s="99">
        <f>L104+L105+L106</f>
        <v>152.346666666667</v>
      </c>
    </row>
    <row r="105" spans="1:21">
      <c r="A105" s="59"/>
      <c r="B105" s="60"/>
      <c r="C105" s="60"/>
      <c r="D105" s="56">
        <v>48</v>
      </c>
      <c r="E105" s="57" t="s">
        <v>186</v>
      </c>
      <c r="F105" s="58">
        <v>87</v>
      </c>
      <c r="G105" s="58">
        <v>4</v>
      </c>
      <c r="H105" s="65">
        <v>12</v>
      </c>
      <c r="I105" s="65">
        <v>48</v>
      </c>
      <c r="J105" s="90">
        <f t="shared" ref="J105:J136" si="7">IF(F105&lt;=45,1,IF(F105&lt;90,1+0.5*(F105/45-1),IF(F105&gt;=90,1.5+0.2*(F105/45-2))))</f>
        <v>1.46666666666667</v>
      </c>
      <c r="K105" s="91">
        <v>1</v>
      </c>
      <c r="L105" s="92">
        <f t="shared" si="6"/>
        <v>70.4</v>
      </c>
      <c r="M105" s="93"/>
      <c r="N105" s="63"/>
      <c r="O105" s="63"/>
      <c r="P105" s="63"/>
      <c r="Q105" s="63"/>
      <c r="R105" s="63"/>
      <c r="S105" s="93"/>
      <c r="T105" s="100"/>
      <c r="U105" s="99"/>
    </row>
    <row r="106" ht="18" customHeight="1" spans="1:21">
      <c r="A106" s="59"/>
      <c r="B106" s="60"/>
      <c r="C106" s="60" t="s">
        <v>94</v>
      </c>
      <c r="D106" s="56">
        <v>8</v>
      </c>
      <c r="E106" s="57" t="s">
        <v>187</v>
      </c>
      <c r="F106" s="58">
        <v>58</v>
      </c>
      <c r="G106" s="58">
        <v>2</v>
      </c>
      <c r="H106" s="58">
        <v>4</v>
      </c>
      <c r="I106" s="58">
        <v>6</v>
      </c>
      <c r="J106" s="90">
        <f t="shared" si="7"/>
        <v>1.14444444444444</v>
      </c>
      <c r="K106" s="91">
        <v>1.2</v>
      </c>
      <c r="L106" s="92">
        <f t="shared" si="6"/>
        <v>8.24</v>
      </c>
      <c r="M106" s="93"/>
      <c r="N106" s="63"/>
      <c r="O106" s="63"/>
      <c r="P106" s="63"/>
      <c r="Q106" s="63"/>
      <c r="R106" s="63"/>
      <c r="S106" s="93"/>
      <c r="T106" s="100"/>
      <c r="U106" s="99"/>
    </row>
    <row r="107" spans="1:21">
      <c r="A107" s="62">
        <v>1989230354</v>
      </c>
      <c r="B107" s="64" t="s">
        <v>24</v>
      </c>
      <c r="C107" s="63" t="s">
        <v>94</v>
      </c>
      <c r="D107" s="56">
        <v>8</v>
      </c>
      <c r="E107" s="57" t="s">
        <v>188</v>
      </c>
      <c r="F107" s="58">
        <v>105</v>
      </c>
      <c r="G107" s="58">
        <v>2</v>
      </c>
      <c r="H107" s="58">
        <v>4</v>
      </c>
      <c r="I107" s="58">
        <v>8</v>
      </c>
      <c r="J107" s="90">
        <f t="shared" si="7"/>
        <v>1.56666666666667</v>
      </c>
      <c r="K107" s="91">
        <v>1</v>
      </c>
      <c r="L107" s="92">
        <f t="shared" si="6"/>
        <v>12.5333333333333</v>
      </c>
      <c r="M107" s="93"/>
      <c r="N107" s="63"/>
      <c r="O107" s="63"/>
      <c r="P107" s="63"/>
      <c r="Q107" s="63"/>
      <c r="R107" s="63"/>
      <c r="S107" s="93"/>
      <c r="T107" s="100"/>
      <c r="U107" s="99">
        <f>L107+L108+L109+L110</f>
        <v>81.8666666666667</v>
      </c>
    </row>
    <row r="108" spans="1:21">
      <c r="A108" s="59"/>
      <c r="B108" s="60"/>
      <c r="C108" s="60"/>
      <c r="D108" s="56">
        <v>8</v>
      </c>
      <c r="E108" s="57" t="s">
        <v>189</v>
      </c>
      <c r="F108" s="58">
        <v>90</v>
      </c>
      <c r="G108" s="58">
        <v>2</v>
      </c>
      <c r="H108" s="58">
        <v>4</v>
      </c>
      <c r="I108" s="58">
        <v>8</v>
      </c>
      <c r="J108" s="90">
        <f t="shared" si="7"/>
        <v>1.5</v>
      </c>
      <c r="K108" s="91">
        <v>1</v>
      </c>
      <c r="L108" s="92">
        <f t="shared" si="6"/>
        <v>12</v>
      </c>
      <c r="M108" s="93"/>
      <c r="N108" s="63"/>
      <c r="O108" s="63"/>
      <c r="P108" s="63"/>
      <c r="Q108" s="63"/>
      <c r="R108" s="63"/>
      <c r="S108" s="93"/>
      <c r="T108" s="100"/>
      <c r="U108" s="99"/>
    </row>
    <row r="109" spans="1:21">
      <c r="A109" s="59"/>
      <c r="B109" s="60"/>
      <c r="C109" s="60"/>
      <c r="D109" s="56">
        <v>8</v>
      </c>
      <c r="E109" s="57" t="s">
        <v>190</v>
      </c>
      <c r="F109" s="58">
        <v>80</v>
      </c>
      <c r="G109" s="58">
        <v>2</v>
      </c>
      <c r="H109" s="58">
        <v>4</v>
      </c>
      <c r="I109" s="58">
        <v>8</v>
      </c>
      <c r="J109" s="90">
        <f t="shared" si="7"/>
        <v>1.38888888888889</v>
      </c>
      <c r="K109" s="91">
        <v>1</v>
      </c>
      <c r="L109" s="92">
        <f t="shared" si="6"/>
        <v>11.1111111111111</v>
      </c>
      <c r="M109" s="93"/>
      <c r="N109" s="63"/>
      <c r="O109" s="63"/>
      <c r="P109" s="63"/>
      <c r="Q109" s="63"/>
      <c r="R109" s="63"/>
      <c r="S109" s="93"/>
      <c r="T109" s="100"/>
      <c r="U109" s="99"/>
    </row>
    <row r="110" ht="16" customHeight="1" spans="1:21">
      <c r="A110" s="59"/>
      <c r="B110" s="60"/>
      <c r="C110" s="57" t="s">
        <v>101</v>
      </c>
      <c r="D110" s="56">
        <v>32</v>
      </c>
      <c r="E110" s="57" t="s">
        <v>191</v>
      </c>
      <c r="F110" s="58">
        <v>85</v>
      </c>
      <c r="G110" s="58">
        <v>6</v>
      </c>
      <c r="H110" s="58">
        <v>6</v>
      </c>
      <c r="I110" s="58">
        <v>32</v>
      </c>
      <c r="J110" s="90">
        <f t="shared" si="7"/>
        <v>1.44444444444444</v>
      </c>
      <c r="K110" s="91">
        <v>1</v>
      </c>
      <c r="L110" s="92">
        <f t="shared" si="6"/>
        <v>46.2222222222222</v>
      </c>
      <c r="M110" s="93"/>
      <c r="N110" s="63"/>
      <c r="O110" s="63"/>
      <c r="P110" s="63"/>
      <c r="Q110" s="63"/>
      <c r="R110" s="63"/>
      <c r="S110" s="93"/>
      <c r="T110" s="100"/>
      <c r="U110" s="99"/>
    </row>
    <row r="111" ht="15" customHeight="1" spans="1:21">
      <c r="A111" s="62">
        <v>2022230626</v>
      </c>
      <c r="B111" s="56" t="s">
        <v>37</v>
      </c>
      <c r="C111" s="63" t="s">
        <v>120</v>
      </c>
      <c r="D111" s="56">
        <v>48</v>
      </c>
      <c r="E111" s="57" t="s">
        <v>153</v>
      </c>
      <c r="F111" s="58">
        <v>92</v>
      </c>
      <c r="G111" s="58">
        <v>4</v>
      </c>
      <c r="H111" s="58">
        <v>12</v>
      </c>
      <c r="I111" s="58">
        <v>48</v>
      </c>
      <c r="J111" s="90">
        <f t="shared" si="7"/>
        <v>1.50888888888889</v>
      </c>
      <c r="K111" s="91">
        <v>1</v>
      </c>
      <c r="L111" s="92">
        <f t="shared" si="6"/>
        <v>72.4266666666667</v>
      </c>
      <c r="M111" s="93"/>
      <c r="N111" s="63"/>
      <c r="O111" s="63"/>
      <c r="P111" s="63"/>
      <c r="Q111" s="63"/>
      <c r="R111" s="63"/>
      <c r="S111" s="93"/>
      <c r="T111" s="100"/>
      <c r="U111" s="99">
        <f>L111+L112+L113+L114+L115+L116+L117+L118+L119+L120+L121+L122+L123+L124+L125+L126+L127</f>
        <v>250.991111111111</v>
      </c>
    </row>
    <row r="112" spans="1:21">
      <c r="A112" s="59"/>
      <c r="B112" s="60"/>
      <c r="C112" s="57" t="s">
        <v>94</v>
      </c>
      <c r="D112" s="56">
        <v>8</v>
      </c>
      <c r="E112" s="57" t="s">
        <v>192</v>
      </c>
      <c r="F112" s="58">
        <v>80</v>
      </c>
      <c r="G112" s="58">
        <v>2</v>
      </c>
      <c r="H112" s="58">
        <v>4</v>
      </c>
      <c r="I112" s="58">
        <v>8</v>
      </c>
      <c r="J112" s="90">
        <f t="shared" si="7"/>
        <v>1.38888888888889</v>
      </c>
      <c r="K112" s="91">
        <v>1</v>
      </c>
      <c r="L112" s="92">
        <f t="shared" si="6"/>
        <v>11.1111111111111</v>
      </c>
      <c r="M112" s="93"/>
      <c r="N112" s="63"/>
      <c r="O112" s="63"/>
      <c r="P112" s="63"/>
      <c r="Q112" s="63"/>
      <c r="R112" s="63"/>
      <c r="S112" s="93"/>
      <c r="T112" s="100"/>
      <c r="U112" s="99"/>
    </row>
    <row r="113" spans="1:21">
      <c r="A113" s="59"/>
      <c r="B113" s="60"/>
      <c r="C113" s="60"/>
      <c r="D113" s="56">
        <v>8</v>
      </c>
      <c r="E113" s="57" t="s">
        <v>193</v>
      </c>
      <c r="F113" s="58">
        <v>98</v>
      </c>
      <c r="G113" s="58">
        <v>2</v>
      </c>
      <c r="H113" s="58">
        <v>4</v>
      </c>
      <c r="I113" s="58">
        <v>8</v>
      </c>
      <c r="J113" s="90">
        <f t="shared" si="7"/>
        <v>1.53555555555556</v>
      </c>
      <c r="K113" s="91">
        <v>1</v>
      </c>
      <c r="L113" s="92">
        <f t="shared" si="6"/>
        <v>12.2844444444444</v>
      </c>
      <c r="M113" s="93"/>
      <c r="N113" s="63"/>
      <c r="O113" s="63"/>
      <c r="P113" s="63"/>
      <c r="Q113" s="63"/>
      <c r="R113" s="63"/>
      <c r="S113" s="93"/>
      <c r="T113" s="100"/>
      <c r="U113" s="99"/>
    </row>
    <row r="114" spans="1:21">
      <c r="A114" s="59"/>
      <c r="B114" s="60"/>
      <c r="C114" s="60"/>
      <c r="D114" s="64">
        <v>8</v>
      </c>
      <c r="E114" s="57" t="s">
        <v>99</v>
      </c>
      <c r="F114" s="58">
        <v>82</v>
      </c>
      <c r="G114" s="58">
        <v>2</v>
      </c>
      <c r="H114" s="58">
        <v>4</v>
      </c>
      <c r="I114" s="58">
        <v>8</v>
      </c>
      <c r="J114" s="90">
        <f t="shared" si="7"/>
        <v>1.41111111111111</v>
      </c>
      <c r="K114" s="91">
        <v>1</v>
      </c>
      <c r="L114" s="92">
        <f t="shared" si="6"/>
        <v>11.2888888888889</v>
      </c>
      <c r="M114" s="93"/>
      <c r="N114" s="63"/>
      <c r="O114" s="63"/>
      <c r="P114" s="63"/>
      <c r="Q114" s="63"/>
      <c r="R114" s="63"/>
      <c r="S114" s="93"/>
      <c r="T114" s="100"/>
      <c r="U114" s="99"/>
    </row>
    <row r="115" spans="1:21">
      <c r="A115" s="59"/>
      <c r="B115" s="60"/>
      <c r="C115" s="60"/>
      <c r="D115" s="64">
        <v>8</v>
      </c>
      <c r="E115" s="57" t="s">
        <v>194</v>
      </c>
      <c r="F115" s="58">
        <v>86</v>
      </c>
      <c r="G115" s="58">
        <v>2</v>
      </c>
      <c r="H115" s="58">
        <v>4</v>
      </c>
      <c r="I115" s="58">
        <v>8</v>
      </c>
      <c r="J115" s="90">
        <f t="shared" si="7"/>
        <v>1.45555555555556</v>
      </c>
      <c r="K115" s="91">
        <v>1</v>
      </c>
      <c r="L115" s="92">
        <f t="shared" si="6"/>
        <v>11.6444444444444</v>
      </c>
      <c r="M115" s="93"/>
      <c r="N115" s="63"/>
      <c r="O115" s="63"/>
      <c r="P115" s="63"/>
      <c r="Q115" s="63"/>
      <c r="R115" s="63"/>
      <c r="S115" s="93"/>
      <c r="T115" s="100"/>
      <c r="U115" s="99"/>
    </row>
    <row r="116" spans="1:21">
      <c r="A116" s="59"/>
      <c r="B116" s="60"/>
      <c r="C116" s="60"/>
      <c r="D116" s="64">
        <v>8</v>
      </c>
      <c r="E116" s="57" t="s">
        <v>195</v>
      </c>
      <c r="F116" s="58">
        <v>82</v>
      </c>
      <c r="G116" s="58">
        <v>2</v>
      </c>
      <c r="H116" s="58">
        <v>4</v>
      </c>
      <c r="I116" s="58">
        <v>8</v>
      </c>
      <c r="J116" s="90">
        <f t="shared" si="7"/>
        <v>1.41111111111111</v>
      </c>
      <c r="K116" s="91">
        <v>1</v>
      </c>
      <c r="L116" s="92">
        <f t="shared" si="6"/>
        <v>11.2888888888889</v>
      </c>
      <c r="M116" s="93"/>
      <c r="N116" s="63"/>
      <c r="O116" s="63"/>
      <c r="P116" s="63"/>
      <c r="Q116" s="63"/>
      <c r="R116" s="63"/>
      <c r="S116" s="93"/>
      <c r="T116" s="100"/>
      <c r="U116" s="99"/>
    </row>
    <row r="117" spans="1:21">
      <c r="A117" s="59"/>
      <c r="B117" s="60"/>
      <c r="C117" s="60"/>
      <c r="D117" s="64">
        <v>8</v>
      </c>
      <c r="E117" s="57" t="s">
        <v>196</v>
      </c>
      <c r="F117" s="58">
        <v>98</v>
      </c>
      <c r="G117" s="58">
        <v>2</v>
      </c>
      <c r="H117" s="58">
        <v>4</v>
      </c>
      <c r="I117" s="58">
        <v>8</v>
      </c>
      <c r="J117" s="90">
        <f t="shared" si="7"/>
        <v>1.53555555555556</v>
      </c>
      <c r="K117" s="91">
        <v>1</v>
      </c>
      <c r="L117" s="92">
        <f t="shared" si="6"/>
        <v>12.2844444444444</v>
      </c>
      <c r="M117" s="93"/>
      <c r="N117" s="63"/>
      <c r="O117" s="63"/>
      <c r="P117" s="63"/>
      <c r="Q117" s="63"/>
      <c r="R117" s="63"/>
      <c r="S117" s="93"/>
      <c r="T117" s="100"/>
      <c r="U117" s="99"/>
    </row>
    <row r="118" spans="1:21">
      <c r="A118" s="59"/>
      <c r="B118" s="60"/>
      <c r="C118" s="60"/>
      <c r="D118" s="64">
        <v>8</v>
      </c>
      <c r="E118" s="57" t="s">
        <v>197</v>
      </c>
      <c r="F118" s="58">
        <v>62</v>
      </c>
      <c r="G118" s="58">
        <v>2</v>
      </c>
      <c r="H118" s="58">
        <v>4</v>
      </c>
      <c r="I118" s="58">
        <v>8</v>
      </c>
      <c r="J118" s="90">
        <f t="shared" si="7"/>
        <v>1.18888888888889</v>
      </c>
      <c r="K118" s="91">
        <v>1</v>
      </c>
      <c r="L118" s="92">
        <f t="shared" ref="L118:L149" si="8">I118*J118*K118</f>
        <v>9.51111111111112</v>
      </c>
      <c r="M118" s="93"/>
      <c r="N118" s="63"/>
      <c r="O118" s="63"/>
      <c r="P118" s="63"/>
      <c r="Q118" s="63"/>
      <c r="R118" s="63"/>
      <c r="S118" s="93"/>
      <c r="T118" s="100"/>
      <c r="U118" s="99"/>
    </row>
    <row r="119" spans="1:21">
      <c r="A119" s="59"/>
      <c r="B119" s="60"/>
      <c r="C119" s="60"/>
      <c r="D119" s="64">
        <v>8</v>
      </c>
      <c r="E119" s="57" t="s">
        <v>198</v>
      </c>
      <c r="F119" s="58">
        <v>98</v>
      </c>
      <c r="G119" s="58">
        <v>2</v>
      </c>
      <c r="H119" s="58">
        <v>4</v>
      </c>
      <c r="I119" s="58">
        <v>8</v>
      </c>
      <c r="J119" s="90">
        <f t="shared" si="7"/>
        <v>1.53555555555556</v>
      </c>
      <c r="K119" s="91">
        <v>1</v>
      </c>
      <c r="L119" s="92">
        <f t="shared" si="8"/>
        <v>12.2844444444445</v>
      </c>
      <c r="M119" s="93"/>
      <c r="N119" s="63"/>
      <c r="O119" s="63"/>
      <c r="P119" s="63"/>
      <c r="Q119" s="63"/>
      <c r="R119" s="63"/>
      <c r="S119" s="93"/>
      <c r="T119" s="100"/>
      <c r="U119" s="99"/>
    </row>
    <row r="120" spans="1:21">
      <c r="A120" s="59"/>
      <c r="B120" s="60"/>
      <c r="C120" s="60"/>
      <c r="D120" s="64">
        <v>8</v>
      </c>
      <c r="E120" s="57" t="s">
        <v>199</v>
      </c>
      <c r="F120" s="58">
        <v>80</v>
      </c>
      <c r="G120" s="58">
        <v>2</v>
      </c>
      <c r="H120" s="58">
        <v>4</v>
      </c>
      <c r="I120" s="58">
        <v>8</v>
      </c>
      <c r="J120" s="90">
        <f t="shared" si="7"/>
        <v>1.38888888888889</v>
      </c>
      <c r="K120" s="91">
        <v>1</v>
      </c>
      <c r="L120" s="92">
        <f t="shared" si="8"/>
        <v>11.1111111111111</v>
      </c>
      <c r="M120" s="93"/>
      <c r="N120" s="63"/>
      <c r="O120" s="63"/>
      <c r="P120" s="63"/>
      <c r="Q120" s="63"/>
      <c r="R120" s="63"/>
      <c r="S120" s="93"/>
      <c r="T120" s="100"/>
      <c r="U120" s="99"/>
    </row>
    <row r="121" spans="1:21">
      <c r="A121" s="59"/>
      <c r="B121" s="60"/>
      <c r="C121" s="60"/>
      <c r="D121" s="64">
        <v>8</v>
      </c>
      <c r="E121" s="57" t="s">
        <v>200</v>
      </c>
      <c r="F121" s="58">
        <v>70</v>
      </c>
      <c r="G121" s="58">
        <v>2</v>
      </c>
      <c r="H121" s="58">
        <v>4</v>
      </c>
      <c r="I121" s="58">
        <v>8</v>
      </c>
      <c r="J121" s="90">
        <f t="shared" si="7"/>
        <v>1.27777777777778</v>
      </c>
      <c r="K121" s="91">
        <v>1</v>
      </c>
      <c r="L121" s="92">
        <f t="shared" si="8"/>
        <v>10.2222222222222</v>
      </c>
      <c r="M121" s="93"/>
      <c r="N121" s="63"/>
      <c r="O121" s="63"/>
      <c r="P121" s="63"/>
      <c r="Q121" s="63"/>
      <c r="R121" s="63"/>
      <c r="S121" s="93"/>
      <c r="T121" s="100"/>
      <c r="U121" s="99"/>
    </row>
    <row r="122" spans="1:21">
      <c r="A122" s="59"/>
      <c r="B122" s="60"/>
      <c r="C122" s="60"/>
      <c r="D122" s="64">
        <v>8</v>
      </c>
      <c r="E122" s="57" t="s">
        <v>201</v>
      </c>
      <c r="F122" s="58">
        <v>75</v>
      </c>
      <c r="G122" s="58">
        <v>2</v>
      </c>
      <c r="H122" s="58">
        <v>4</v>
      </c>
      <c r="I122" s="58">
        <v>8</v>
      </c>
      <c r="J122" s="90">
        <f t="shared" si="7"/>
        <v>1.33333333333333</v>
      </c>
      <c r="K122" s="91">
        <v>1</v>
      </c>
      <c r="L122" s="92">
        <f t="shared" si="8"/>
        <v>10.6666666666666</v>
      </c>
      <c r="M122" s="93"/>
      <c r="N122" s="63"/>
      <c r="O122" s="63"/>
      <c r="P122" s="63"/>
      <c r="Q122" s="63"/>
      <c r="R122" s="63"/>
      <c r="S122" s="93"/>
      <c r="T122" s="100"/>
      <c r="U122" s="99"/>
    </row>
    <row r="123" spans="1:21">
      <c r="A123" s="59"/>
      <c r="B123" s="60"/>
      <c r="C123" s="60"/>
      <c r="D123" s="64">
        <v>8</v>
      </c>
      <c r="E123" s="57" t="s">
        <v>202</v>
      </c>
      <c r="F123" s="58">
        <v>76</v>
      </c>
      <c r="G123" s="58">
        <v>2</v>
      </c>
      <c r="H123" s="58">
        <v>4</v>
      </c>
      <c r="I123" s="58">
        <v>8</v>
      </c>
      <c r="J123" s="90">
        <f t="shared" si="7"/>
        <v>1.34444444444444</v>
      </c>
      <c r="K123" s="91">
        <v>1</v>
      </c>
      <c r="L123" s="92">
        <f t="shared" si="8"/>
        <v>10.7555555555555</v>
      </c>
      <c r="M123" s="93"/>
      <c r="N123" s="63"/>
      <c r="O123" s="63"/>
      <c r="P123" s="63"/>
      <c r="Q123" s="63"/>
      <c r="R123" s="63"/>
      <c r="S123" s="93"/>
      <c r="T123" s="100"/>
      <c r="U123" s="99"/>
    </row>
    <row r="124" spans="1:21">
      <c r="A124" s="59"/>
      <c r="B124" s="60"/>
      <c r="C124" s="60"/>
      <c r="D124" s="64">
        <v>8</v>
      </c>
      <c r="E124" s="57" t="s">
        <v>203</v>
      </c>
      <c r="F124" s="58">
        <v>83</v>
      </c>
      <c r="G124" s="58">
        <v>2</v>
      </c>
      <c r="H124" s="58">
        <v>4</v>
      </c>
      <c r="I124" s="58">
        <v>8</v>
      </c>
      <c r="J124" s="90">
        <f t="shared" si="7"/>
        <v>1.42222222222222</v>
      </c>
      <c r="K124" s="91">
        <v>1</v>
      </c>
      <c r="L124" s="92">
        <f t="shared" si="8"/>
        <v>11.3777777777778</v>
      </c>
      <c r="M124" s="93"/>
      <c r="N124" s="63"/>
      <c r="O124" s="63"/>
      <c r="P124" s="63"/>
      <c r="Q124" s="63"/>
      <c r="R124" s="63"/>
      <c r="S124" s="93"/>
      <c r="T124" s="100"/>
      <c r="U124" s="99"/>
    </row>
    <row r="125" spans="1:21">
      <c r="A125" s="59"/>
      <c r="B125" s="60"/>
      <c r="C125" s="60"/>
      <c r="D125" s="64">
        <v>8</v>
      </c>
      <c r="E125" s="57" t="s">
        <v>204</v>
      </c>
      <c r="F125" s="58">
        <v>84</v>
      </c>
      <c r="G125" s="58">
        <v>2</v>
      </c>
      <c r="H125" s="58">
        <v>4</v>
      </c>
      <c r="I125" s="58">
        <v>8</v>
      </c>
      <c r="J125" s="90">
        <f t="shared" si="7"/>
        <v>1.43333333333333</v>
      </c>
      <c r="K125" s="91">
        <v>1</v>
      </c>
      <c r="L125" s="92">
        <f t="shared" si="8"/>
        <v>11.4666666666666</v>
      </c>
      <c r="M125" s="93"/>
      <c r="N125" s="63"/>
      <c r="O125" s="63"/>
      <c r="P125" s="63"/>
      <c r="Q125" s="63"/>
      <c r="R125" s="63"/>
      <c r="S125" s="93"/>
      <c r="T125" s="100"/>
      <c r="U125" s="99"/>
    </row>
    <row r="126" spans="1:21">
      <c r="A126" s="59"/>
      <c r="B126" s="60"/>
      <c r="C126" s="60"/>
      <c r="D126" s="64">
        <v>8</v>
      </c>
      <c r="E126" s="57" t="s">
        <v>205</v>
      </c>
      <c r="F126" s="58">
        <v>100</v>
      </c>
      <c r="G126" s="58">
        <v>2</v>
      </c>
      <c r="H126" s="58">
        <v>4</v>
      </c>
      <c r="I126" s="58">
        <v>6</v>
      </c>
      <c r="J126" s="90">
        <f t="shared" si="7"/>
        <v>1.54444444444444</v>
      </c>
      <c r="K126" s="91">
        <v>1</v>
      </c>
      <c r="L126" s="92">
        <f t="shared" si="8"/>
        <v>9.26666666666664</v>
      </c>
      <c r="M126" s="93"/>
      <c r="N126" s="63"/>
      <c r="O126" s="63"/>
      <c r="P126" s="63"/>
      <c r="Q126" s="63"/>
      <c r="R126" s="63"/>
      <c r="S126" s="93"/>
      <c r="T126" s="100"/>
      <c r="U126" s="99"/>
    </row>
    <row r="127" spans="1:21">
      <c r="A127" s="59"/>
      <c r="B127" s="60"/>
      <c r="C127" s="60"/>
      <c r="D127" s="64">
        <v>8</v>
      </c>
      <c r="E127" s="57" t="s">
        <v>206</v>
      </c>
      <c r="F127" s="58">
        <v>90</v>
      </c>
      <c r="G127" s="58">
        <v>2</v>
      </c>
      <c r="H127" s="58">
        <v>4</v>
      </c>
      <c r="I127" s="58">
        <v>8</v>
      </c>
      <c r="J127" s="90">
        <f t="shared" si="7"/>
        <v>1.5</v>
      </c>
      <c r="K127" s="91">
        <v>1</v>
      </c>
      <c r="L127" s="92">
        <f t="shared" si="8"/>
        <v>12</v>
      </c>
      <c r="M127" s="93"/>
      <c r="N127" s="63"/>
      <c r="O127" s="63"/>
      <c r="P127" s="63"/>
      <c r="Q127" s="63"/>
      <c r="R127" s="63"/>
      <c r="S127" s="93"/>
      <c r="T127" s="100"/>
      <c r="U127" s="99"/>
    </row>
    <row r="128" ht="18" customHeight="1" spans="1:21">
      <c r="A128" s="62">
        <v>2019230506</v>
      </c>
      <c r="B128" s="56" t="s">
        <v>28</v>
      </c>
      <c r="C128" s="57" t="s">
        <v>101</v>
      </c>
      <c r="D128" s="56">
        <v>48</v>
      </c>
      <c r="E128" s="57" t="s">
        <v>207</v>
      </c>
      <c r="F128" s="58">
        <v>60</v>
      </c>
      <c r="G128" s="58">
        <v>4</v>
      </c>
      <c r="H128" s="58">
        <v>12</v>
      </c>
      <c r="I128" s="58">
        <v>48</v>
      </c>
      <c r="J128" s="90">
        <f t="shared" si="7"/>
        <v>1.16666666666667</v>
      </c>
      <c r="K128" s="91">
        <v>1.2</v>
      </c>
      <c r="L128" s="92">
        <f t="shared" si="8"/>
        <v>67.2000000000002</v>
      </c>
      <c r="M128" s="93"/>
      <c r="N128" s="63"/>
      <c r="O128" s="63"/>
      <c r="P128" s="63"/>
      <c r="Q128" s="63"/>
      <c r="R128" s="63"/>
      <c r="S128" s="93"/>
      <c r="T128" s="100"/>
      <c r="U128" s="99">
        <f>L128+L129+L130</f>
        <v>199.893333333333</v>
      </c>
    </row>
    <row r="129" spans="1:21">
      <c r="A129" s="59"/>
      <c r="B129" s="60"/>
      <c r="C129" s="63" t="s">
        <v>120</v>
      </c>
      <c r="D129" s="56">
        <v>48</v>
      </c>
      <c r="E129" s="63" t="s">
        <v>208</v>
      </c>
      <c r="F129" s="58">
        <v>66</v>
      </c>
      <c r="G129" s="58">
        <v>4</v>
      </c>
      <c r="H129" s="58">
        <v>12</v>
      </c>
      <c r="I129" s="58">
        <v>48</v>
      </c>
      <c r="J129" s="90">
        <f t="shared" si="7"/>
        <v>1.23333333333333</v>
      </c>
      <c r="K129" s="91">
        <v>1</v>
      </c>
      <c r="L129" s="92">
        <f t="shared" si="8"/>
        <v>59.1999999999998</v>
      </c>
      <c r="M129" s="93"/>
      <c r="N129" s="63"/>
      <c r="O129" s="63"/>
      <c r="P129" s="63"/>
      <c r="Q129" s="63"/>
      <c r="R129" s="63"/>
      <c r="S129" s="93"/>
      <c r="T129" s="100"/>
      <c r="U129" s="99"/>
    </row>
    <row r="130" spans="1:21">
      <c r="A130" s="59"/>
      <c r="B130" s="60"/>
      <c r="C130" s="60"/>
      <c r="D130" s="56">
        <v>48</v>
      </c>
      <c r="E130" s="63" t="s">
        <v>209</v>
      </c>
      <c r="F130" s="58">
        <v>97</v>
      </c>
      <c r="G130" s="58">
        <v>4</v>
      </c>
      <c r="H130" s="58">
        <v>12</v>
      </c>
      <c r="I130" s="58">
        <v>48</v>
      </c>
      <c r="J130" s="90">
        <f t="shared" si="7"/>
        <v>1.53111111111111</v>
      </c>
      <c r="K130" s="91">
        <v>1</v>
      </c>
      <c r="L130" s="92">
        <f t="shared" si="8"/>
        <v>73.4933333333333</v>
      </c>
      <c r="M130" s="93"/>
      <c r="N130" s="63"/>
      <c r="O130" s="63"/>
      <c r="P130" s="63"/>
      <c r="Q130" s="63"/>
      <c r="R130" s="63"/>
      <c r="S130" s="93"/>
      <c r="T130" s="100"/>
      <c r="U130" s="99"/>
    </row>
    <row r="131" spans="1:21">
      <c r="A131" s="62">
        <v>2023230694</v>
      </c>
      <c r="B131" s="56" t="s">
        <v>44</v>
      </c>
      <c r="C131" s="57" t="s">
        <v>98</v>
      </c>
      <c r="D131" s="56">
        <v>48</v>
      </c>
      <c r="E131" s="57" t="s">
        <v>210</v>
      </c>
      <c r="F131" s="58">
        <v>85</v>
      </c>
      <c r="G131" s="58">
        <v>6</v>
      </c>
      <c r="H131" s="58">
        <v>8</v>
      </c>
      <c r="I131" s="58">
        <v>48</v>
      </c>
      <c r="J131" s="90">
        <f t="shared" si="7"/>
        <v>1.44444444444444</v>
      </c>
      <c r="K131" s="91">
        <v>1</v>
      </c>
      <c r="L131" s="92">
        <f t="shared" si="8"/>
        <v>69.3333333333331</v>
      </c>
      <c r="M131" s="93"/>
      <c r="N131" s="63"/>
      <c r="O131" s="63"/>
      <c r="P131" s="63"/>
      <c r="Q131" s="63"/>
      <c r="R131" s="63"/>
      <c r="S131" s="93"/>
      <c r="T131" s="100"/>
      <c r="U131" s="99">
        <f>L131+L132+L133+L134+L135+L136</f>
        <v>217.915555555555</v>
      </c>
    </row>
    <row r="132" ht="13" customHeight="1" spans="1:21">
      <c r="A132" s="59"/>
      <c r="B132" s="60"/>
      <c r="C132" s="60"/>
      <c r="D132" s="56">
        <v>48</v>
      </c>
      <c r="E132" s="57" t="s">
        <v>154</v>
      </c>
      <c r="F132" s="58">
        <v>93</v>
      </c>
      <c r="G132" s="58">
        <v>6</v>
      </c>
      <c r="H132" s="58">
        <v>8</v>
      </c>
      <c r="I132" s="58">
        <v>48</v>
      </c>
      <c r="J132" s="90">
        <f t="shared" si="7"/>
        <v>1.51333333333333</v>
      </c>
      <c r="K132" s="91">
        <v>1</v>
      </c>
      <c r="L132" s="92">
        <f t="shared" si="8"/>
        <v>72.6399999999998</v>
      </c>
      <c r="M132" s="93"/>
      <c r="N132" s="63"/>
      <c r="O132" s="63"/>
      <c r="P132" s="63"/>
      <c r="Q132" s="63"/>
      <c r="R132" s="63"/>
      <c r="S132" s="93"/>
      <c r="T132" s="100"/>
      <c r="U132" s="99"/>
    </row>
    <row r="133" ht="16" customHeight="1" spans="1:21">
      <c r="A133" s="59"/>
      <c r="B133" s="60"/>
      <c r="C133" s="61" t="s">
        <v>101</v>
      </c>
      <c r="D133" s="59">
        <v>32</v>
      </c>
      <c r="E133" s="60" t="s">
        <v>103</v>
      </c>
      <c r="F133" s="115">
        <v>96</v>
      </c>
      <c r="G133" s="115">
        <v>6</v>
      </c>
      <c r="H133" s="115">
        <v>6</v>
      </c>
      <c r="I133" s="115">
        <v>32</v>
      </c>
      <c r="J133" s="90">
        <f t="shared" si="7"/>
        <v>1.52666666666667</v>
      </c>
      <c r="K133" s="91">
        <v>1</v>
      </c>
      <c r="L133" s="92">
        <f t="shared" si="8"/>
        <v>48.8533333333334</v>
      </c>
      <c r="M133" s="112"/>
      <c r="N133" s="60"/>
      <c r="O133" s="60"/>
      <c r="P133" s="60"/>
      <c r="Q133" s="60"/>
      <c r="R133" s="60"/>
      <c r="S133" s="112"/>
      <c r="T133" s="113"/>
      <c r="U133" s="114"/>
    </row>
    <row r="134" spans="1:21">
      <c r="A134" s="59"/>
      <c r="B134" s="60"/>
      <c r="C134" s="61" t="s">
        <v>94</v>
      </c>
      <c r="D134" s="59">
        <v>8</v>
      </c>
      <c r="E134" s="60" t="s">
        <v>210</v>
      </c>
      <c r="F134" s="115">
        <v>85</v>
      </c>
      <c r="G134" s="115">
        <v>2</v>
      </c>
      <c r="H134" s="115">
        <v>4</v>
      </c>
      <c r="I134" s="115">
        <v>8</v>
      </c>
      <c r="J134" s="90">
        <f t="shared" si="7"/>
        <v>1.44444444444444</v>
      </c>
      <c r="K134" s="91">
        <v>1</v>
      </c>
      <c r="L134" s="92">
        <f t="shared" si="8"/>
        <v>11.5555555555555</v>
      </c>
      <c r="M134" s="112"/>
      <c r="N134" s="60"/>
      <c r="O134" s="60"/>
      <c r="P134" s="60"/>
      <c r="Q134" s="60"/>
      <c r="R134" s="60"/>
      <c r="S134" s="112"/>
      <c r="T134" s="113"/>
      <c r="U134" s="114"/>
    </row>
    <row r="135" spans="1:21">
      <c r="A135" s="59"/>
      <c r="B135" s="60"/>
      <c r="C135" s="60"/>
      <c r="D135" s="59">
        <v>8</v>
      </c>
      <c r="E135" s="60" t="s">
        <v>211</v>
      </c>
      <c r="F135" s="115">
        <v>77</v>
      </c>
      <c r="G135" s="115">
        <v>2</v>
      </c>
      <c r="H135" s="115">
        <v>4</v>
      </c>
      <c r="I135" s="115">
        <v>6</v>
      </c>
      <c r="J135" s="90">
        <f t="shared" si="7"/>
        <v>1.35555555555556</v>
      </c>
      <c r="K135" s="91">
        <v>1</v>
      </c>
      <c r="L135" s="92">
        <f t="shared" si="8"/>
        <v>8.13333333333336</v>
      </c>
      <c r="M135" s="112"/>
      <c r="N135" s="60"/>
      <c r="O135" s="60"/>
      <c r="P135" s="60"/>
      <c r="Q135" s="60"/>
      <c r="R135" s="60"/>
      <c r="S135" s="112"/>
      <c r="T135" s="113"/>
      <c r="U135" s="114"/>
    </row>
    <row r="136" spans="1:21">
      <c r="A136" s="59"/>
      <c r="B136" s="60"/>
      <c r="C136" s="60"/>
      <c r="D136" s="59">
        <v>8</v>
      </c>
      <c r="E136" s="60" t="s">
        <v>212</v>
      </c>
      <c r="F136" s="115">
        <v>66</v>
      </c>
      <c r="G136" s="115">
        <v>2</v>
      </c>
      <c r="H136" s="115">
        <v>4</v>
      </c>
      <c r="I136" s="115">
        <v>6</v>
      </c>
      <c r="J136" s="90">
        <f t="shared" si="7"/>
        <v>1.23333333333333</v>
      </c>
      <c r="K136" s="91">
        <v>1</v>
      </c>
      <c r="L136" s="92">
        <f t="shared" si="8"/>
        <v>7.39999999999998</v>
      </c>
      <c r="M136" s="112"/>
      <c r="N136" s="60"/>
      <c r="O136" s="60"/>
      <c r="P136" s="60"/>
      <c r="Q136" s="60"/>
      <c r="R136" s="60"/>
      <c r="S136" s="112"/>
      <c r="T136" s="113"/>
      <c r="U136" s="114"/>
    </row>
    <row r="137" spans="1:21">
      <c r="A137" s="62">
        <v>2022230629</v>
      </c>
      <c r="B137" s="56" t="s">
        <v>39</v>
      </c>
      <c r="C137" s="57" t="s">
        <v>98</v>
      </c>
      <c r="D137" s="56">
        <v>48</v>
      </c>
      <c r="E137" s="57" t="s">
        <v>211</v>
      </c>
      <c r="F137" s="58">
        <v>77</v>
      </c>
      <c r="G137" s="58">
        <v>6</v>
      </c>
      <c r="H137" s="58">
        <v>8</v>
      </c>
      <c r="I137" s="58">
        <v>48</v>
      </c>
      <c r="J137" s="90">
        <f t="shared" ref="J137:J183" si="9">IF(F137&lt;=45,1,IF(F137&lt;90,1+0.5*(F137/45-1),IF(F137&gt;=90,1.5+0.2*(F137/45-2))))</f>
        <v>1.35555555555556</v>
      </c>
      <c r="K137" s="91">
        <v>1</v>
      </c>
      <c r="L137" s="92">
        <f t="shared" si="8"/>
        <v>65.0666666666669</v>
      </c>
      <c r="M137" s="93"/>
      <c r="N137" s="63"/>
      <c r="O137" s="63"/>
      <c r="P137" s="63"/>
      <c r="Q137" s="63"/>
      <c r="R137" s="63"/>
      <c r="S137" s="93"/>
      <c r="T137" s="100"/>
      <c r="U137" s="99">
        <f>L137+L138+L139+L140+L141</f>
        <v>238.835555555556</v>
      </c>
    </row>
    <row r="138" spans="1:21">
      <c r="A138" s="59"/>
      <c r="B138" s="60"/>
      <c r="C138" s="60"/>
      <c r="D138" s="56">
        <v>48</v>
      </c>
      <c r="E138" s="57" t="s">
        <v>132</v>
      </c>
      <c r="F138" s="58">
        <v>92</v>
      </c>
      <c r="G138" s="58">
        <v>6</v>
      </c>
      <c r="H138" s="58">
        <v>8</v>
      </c>
      <c r="I138" s="58">
        <v>48</v>
      </c>
      <c r="J138" s="90">
        <f t="shared" si="9"/>
        <v>1.50888888888889</v>
      </c>
      <c r="K138" s="91">
        <v>1</v>
      </c>
      <c r="L138" s="92">
        <f t="shared" si="8"/>
        <v>72.4266666666667</v>
      </c>
      <c r="M138" s="93"/>
      <c r="N138" s="63"/>
      <c r="O138" s="63"/>
      <c r="P138" s="63"/>
      <c r="Q138" s="63"/>
      <c r="R138" s="63"/>
      <c r="S138" s="93"/>
      <c r="T138" s="100"/>
      <c r="U138" s="99"/>
    </row>
    <row r="139" spans="1:21">
      <c r="A139" s="59"/>
      <c r="B139" s="60"/>
      <c r="C139" s="57" t="s">
        <v>101</v>
      </c>
      <c r="D139" s="56">
        <v>32</v>
      </c>
      <c r="E139" s="57" t="s">
        <v>211</v>
      </c>
      <c r="F139" s="58">
        <v>77</v>
      </c>
      <c r="G139" s="58">
        <v>6</v>
      </c>
      <c r="H139" s="58">
        <v>6</v>
      </c>
      <c r="I139" s="58">
        <v>30</v>
      </c>
      <c r="J139" s="90">
        <f t="shared" si="9"/>
        <v>1.35555555555556</v>
      </c>
      <c r="K139" s="91">
        <v>1</v>
      </c>
      <c r="L139" s="92">
        <f t="shared" si="8"/>
        <v>40.6666666666668</v>
      </c>
      <c r="M139" s="93"/>
      <c r="N139" s="63"/>
      <c r="O139" s="63"/>
      <c r="P139" s="63"/>
      <c r="Q139" s="63"/>
      <c r="R139" s="63"/>
      <c r="S139" s="93"/>
      <c r="T139" s="100"/>
      <c r="U139" s="99"/>
    </row>
    <row r="140" spans="1:21">
      <c r="A140" s="59"/>
      <c r="B140" s="60"/>
      <c r="C140" s="60"/>
      <c r="D140" s="56">
        <v>32</v>
      </c>
      <c r="E140" s="57" t="s">
        <v>132</v>
      </c>
      <c r="F140" s="58">
        <v>92</v>
      </c>
      <c r="G140" s="58">
        <v>6</v>
      </c>
      <c r="H140" s="58">
        <v>6</v>
      </c>
      <c r="I140" s="58">
        <v>32</v>
      </c>
      <c r="J140" s="90">
        <f t="shared" si="9"/>
        <v>1.50888888888889</v>
      </c>
      <c r="K140" s="91">
        <v>1</v>
      </c>
      <c r="L140" s="92">
        <f t="shared" si="8"/>
        <v>48.2844444444445</v>
      </c>
      <c r="M140" s="93"/>
      <c r="N140" s="63"/>
      <c r="O140" s="63"/>
      <c r="P140" s="63"/>
      <c r="Q140" s="63"/>
      <c r="R140" s="63"/>
      <c r="S140" s="93"/>
      <c r="T140" s="100"/>
      <c r="U140" s="99"/>
    </row>
    <row r="141" spans="1:21">
      <c r="A141" s="59"/>
      <c r="B141" s="60"/>
      <c r="C141" s="57" t="s">
        <v>94</v>
      </c>
      <c r="D141" s="56">
        <v>8</v>
      </c>
      <c r="E141" s="57" t="s">
        <v>213</v>
      </c>
      <c r="F141" s="58">
        <v>101</v>
      </c>
      <c r="G141" s="58">
        <v>2</v>
      </c>
      <c r="H141" s="58">
        <v>4</v>
      </c>
      <c r="I141" s="58">
        <v>8</v>
      </c>
      <c r="J141" s="90">
        <f t="shared" si="9"/>
        <v>1.54888888888889</v>
      </c>
      <c r="K141" s="91">
        <v>1</v>
      </c>
      <c r="L141" s="92">
        <f t="shared" si="8"/>
        <v>12.3911111111111</v>
      </c>
      <c r="M141" s="93"/>
      <c r="N141" s="63"/>
      <c r="O141" s="63"/>
      <c r="P141" s="63"/>
      <c r="Q141" s="63"/>
      <c r="R141" s="63"/>
      <c r="S141" s="93"/>
      <c r="T141" s="100"/>
      <c r="U141" s="99"/>
    </row>
    <row r="142" ht="30" customHeight="1" spans="1:21">
      <c r="A142" s="62">
        <v>2024230724</v>
      </c>
      <c r="B142" s="56" t="s">
        <v>46</v>
      </c>
      <c r="C142" s="57" t="s">
        <v>214</v>
      </c>
      <c r="D142" s="56">
        <v>48</v>
      </c>
      <c r="E142" s="66" t="s">
        <v>109</v>
      </c>
      <c r="F142" s="58">
        <v>141</v>
      </c>
      <c r="G142" s="58">
        <v>4</v>
      </c>
      <c r="H142" s="58">
        <v>12</v>
      </c>
      <c r="I142" s="58">
        <v>48</v>
      </c>
      <c r="J142" s="90">
        <f t="shared" si="9"/>
        <v>1.72666666666667</v>
      </c>
      <c r="K142" s="91">
        <v>1</v>
      </c>
      <c r="L142" s="92">
        <f t="shared" si="8"/>
        <v>82.8800000000002</v>
      </c>
      <c r="M142" s="93"/>
      <c r="N142" s="63"/>
      <c r="O142" s="63"/>
      <c r="P142" s="63"/>
      <c r="Q142" s="63"/>
      <c r="R142" s="63"/>
      <c r="S142" s="93"/>
      <c r="T142" s="100"/>
      <c r="U142" s="99">
        <f>L142+L143+L144+L145</f>
        <v>216.973333333334</v>
      </c>
    </row>
    <row r="143" spans="1:21">
      <c r="A143" s="59"/>
      <c r="B143" s="60"/>
      <c r="C143" s="63" t="s">
        <v>160</v>
      </c>
      <c r="D143" s="56">
        <v>48</v>
      </c>
      <c r="E143" s="63" t="s">
        <v>215</v>
      </c>
      <c r="F143" s="58">
        <v>79</v>
      </c>
      <c r="G143" s="58">
        <v>4</v>
      </c>
      <c r="H143" s="58">
        <v>12</v>
      </c>
      <c r="I143" s="58">
        <v>48</v>
      </c>
      <c r="J143" s="90">
        <f t="shared" si="9"/>
        <v>1.37777777777778</v>
      </c>
      <c r="K143" s="91">
        <v>1</v>
      </c>
      <c r="L143" s="92">
        <f t="shared" si="8"/>
        <v>66.1333333333334</v>
      </c>
      <c r="M143" s="93"/>
      <c r="N143" s="63"/>
      <c r="O143" s="63"/>
      <c r="P143" s="63"/>
      <c r="Q143" s="63"/>
      <c r="R143" s="63"/>
      <c r="S143" s="93"/>
      <c r="T143" s="100"/>
      <c r="U143" s="99"/>
    </row>
    <row r="144" ht="15" customHeight="1" spans="1:21">
      <c r="A144" s="59"/>
      <c r="B144" s="60"/>
      <c r="C144" s="60"/>
      <c r="D144" s="56">
        <v>48</v>
      </c>
      <c r="E144" s="57" t="s">
        <v>216</v>
      </c>
      <c r="F144" s="58">
        <v>65</v>
      </c>
      <c r="G144" s="58">
        <v>4</v>
      </c>
      <c r="H144" s="58">
        <v>12</v>
      </c>
      <c r="I144" s="58">
        <v>48</v>
      </c>
      <c r="J144" s="90">
        <f t="shared" si="9"/>
        <v>1.22222222222222</v>
      </c>
      <c r="K144" s="91">
        <v>1</v>
      </c>
      <c r="L144" s="92">
        <f t="shared" si="8"/>
        <v>58.6666666666666</v>
      </c>
      <c r="M144" s="93"/>
      <c r="N144" s="63"/>
      <c r="O144" s="63"/>
      <c r="P144" s="63"/>
      <c r="Q144" s="63"/>
      <c r="R144" s="63"/>
      <c r="S144" s="93"/>
      <c r="T144" s="100"/>
      <c r="U144" s="99"/>
    </row>
    <row r="145" ht="17" customHeight="1" spans="1:21">
      <c r="A145" s="59"/>
      <c r="B145" s="60"/>
      <c r="C145" s="63" t="s">
        <v>94</v>
      </c>
      <c r="D145" s="56">
        <v>8</v>
      </c>
      <c r="E145" s="57" t="s">
        <v>217</v>
      </c>
      <c r="F145" s="58">
        <v>101</v>
      </c>
      <c r="G145" s="58">
        <v>2</v>
      </c>
      <c r="H145" s="58">
        <v>4</v>
      </c>
      <c r="I145" s="58">
        <v>6</v>
      </c>
      <c r="J145" s="90">
        <f t="shared" si="9"/>
        <v>1.54888888888889</v>
      </c>
      <c r="K145" s="91">
        <v>1</v>
      </c>
      <c r="L145" s="92">
        <f t="shared" si="8"/>
        <v>9.29333333333334</v>
      </c>
      <c r="M145" s="93"/>
      <c r="N145" s="63"/>
      <c r="O145" s="63"/>
      <c r="P145" s="63"/>
      <c r="Q145" s="63"/>
      <c r="R145" s="63"/>
      <c r="S145" s="93"/>
      <c r="T145" s="100"/>
      <c r="U145" s="99"/>
    </row>
    <row r="146" spans="1:21">
      <c r="A146" s="62">
        <v>2023230693</v>
      </c>
      <c r="B146" s="56" t="s">
        <v>43</v>
      </c>
      <c r="C146" s="57" t="s">
        <v>94</v>
      </c>
      <c r="D146" s="56">
        <v>8</v>
      </c>
      <c r="E146" s="57" t="s">
        <v>218</v>
      </c>
      <c r="F146" s="58">
        <v>78</v>
      </c>
      <c r="G146" s="65">
        <v>2</v>
      </c>
      <c r="H146" s="65">
        <v>4</v>
      </c>
      <c r="I146" s="65">
        <v>8</v>
      </c>
      <c r="J146" s="90">
        <f t="shared" si="9"/>
        <v>1.36666666666667</v>
      </c>
      <c r="K146" s="91">
        <v>1</v>
      </c>
      <c r="L146" s="92">
        <f t="shared" si="8"/>
        <v>10.9333333333334</v>
      </c>
      <c r="M146" s="93"/>
      <c r="N146" s="63"/>
      <c r="O146" s="63"/>
      <c r="P146" s="63"/>
      <c r="Q146" s="63"/>
      <c r="R146" s="63"/>
      <c r="S146" s="93"/>
      <c r="T146" s="100"/>
      <c r="U146" s="99">
        <f>L146+L147+L148+L149+L150+L151+L152+L153+L154+L155+L156+L157+L158+L159+L160</f>
        <v>156.728888888889</v>
      </c>
    </row>
    <row r="147" spans="1:21">
      <c r="A147" s="59"/>
      <c r="B147" s="60"/>
      <c r="C147" s="60"/>
      <c r="D147" s="64">
        <v>8</v>
      </c>
      <c r="E147" s="57" t="s">
        <v>208</v>
      </c>
      <c r="F147" s="58">
        <v>66</v>
      </c>
      <c r="G147" s="65">
        <v>2</v>
      </c>
      <c r="H147" s="65">
        <v>4</v>
      </c>
      <c r="I147" s="65">
        <v>8</v>
      </c>
      <c r="J147" s="90">
        <f t="shared" si="9"/>
        <v>1.23333333333333</v>
      </c>
      <c r="K147" s="91">
        <v>1</v>
      </c>
      <c r="L147" s="92">
        <f t="shared" si="8"/>
        <v>9.86666666666664</v>
      </c>
      <c r="M147" s="93"/>
      <c r="N147" s="63"/>
      <c r="O147" s="63"/>
      <c r="P147" s="63"/>
      <c r="Q147" s="63"/>
      <c r="R147" s="63"/>
      <c r="S147" s="93"/>
      <c r="T147" s="100"/>
      <c r="U147" s="99"/>
    </row>
    <row r="148" spans="1:21">
      <c r="A148" s="59"/>
      <c r="B148" s="60"/>
      <c r="C148" s="60"/>
      <c r="D148" s="64">
        <v>8</v>
      </c>
      <c r="E148" s="57" t="s">
        <v>219</v>
      </c>
      <c r="F148" s="58">
        <v>87</v>
      </c>
      <c r="G148" s="58">
        <v>2</v>
      </c>
      <c r="H148" s="58">
        <v>4</v>
      </c>
      <c r="I148" s="58">
        <v>8</v>
      </c>
      <c r="J148" s="90">
        <f t="shared" si="9"/>
        <v>1.46666666666667</v>
      </c>
      <c r="K148" s="91">
        <v>1</v>
      </c>
      <c r="L148" s="92">
        <f t="shared" si="8"/>
        <v>11.7333333333334</v>
      </c>
      <c r="M148" s="93"/>
      <c r="N148" s="63"/>
      <c r="O148" s="63"/>
      <c r="P148" s="63"/>
      <c r="Q148" s="63"/>
      <c r="R148" s="63"/>
      <c r="S148" s="93"/>
      <c r="T148" s="100"/>
      <c r="U148" s="99"/>
    </row>
    <row r="149" spans="1:21">
      <c r="A149" s="59"/>
      <c r="B149" s="60"/>
      <c r="C149" s="60"/>
      <c r="D149" s="64">
        <v>8</v>
      </c>
      <c r="E149" s="57" t="s">
        <v>220</v>
      </c>
      <c r="F149" s="58">
        <v>81</v>
      </c>
      <c r="G149" s="65">
        <v>2</v>
      </c>
      <c r="H149" s="65">
        <v>4</v>
      </c>
      <c r="I149" s="65">
        <v>8</v>
      </c>
      <c r="J149" s="90">
        <f t="shared" si="9"/>
        <v>1.4</v>
      </c>
      <c r="K149" s="91">
        <v>1</v>
      </c>
      <c r="L149" s="92">
        <f t="shared" si="8"/>
        <v>11.2</v>
      </c>
      <c r="M149" s="93"/>
      <c r="N149" s="63"/>
      <c r="O149" s="63"/>
      <c r="P149" s="63"/>
      <c r="Q149" s="63"/>
      <c r="R149" s="63"/>
      <c r="S149" s="93"/>
      <c r="T149" s="100"/>
      <c r="U149" s="99"/>
    </row>
    <row r="150" spans="1:21">
      <c r="A150" s="59"/>
      <c r="B150" s="60"/>
      <c r="C150" s="60"/>
      <c r="D150" s="64">
        <v>8</v>
      </c>
      <c r="E150" s="57" t="s">
        <v>221</v>
      </c>
      <c r="F150" s="58">
        <v>82</v>
      </c>
      <c r="G150" s="65">
        <v>2</v>
      </c>
      <c r="H150" s="65">
        <v>4</v>
      </c>
      <c r="I150" s="65">
        <v>8</v>
      </c>
      <c r="J150" s="90">
        <f t="shared" si="9"/>
        <v>1.41111111111111</v>
      </c>
      <c r="K150" s="91">
        <v>1</v>
      </c>
      <c r="L150" s="92">
        <f t="shared" ref="L150:L183" si="10">I150*J150*K150</f>
        <v>11.2888888888889</v>
      </c>
      <c r="M150" s="93"/>
      <c r="N150" s="63"/>
      <c r="O150" s="63"/>
      <c r="P150" s="63"/>
      <c r="Q150" s="63"/>
      <c r="R150" s="63"/>
      <c r="S150" s="93"/>
      <c r="T150" s="100"/>
      <c r="U150" s="99"/>
    </row>
    <row r="151" spans="1:21">
      <c r="A151" s="59"/>
      <c r="B151" s="60"/>
      <c r="C151" s="60"/>
      <c r="D151" s="64">
        <v>8</v>
      </c>
      <c r="E151" s="57" t="s">
        <v>222</v>
      </c>
      <c r="F151" s="58">
        <v>66</v>
      </c>
      <c r="G151" s="65">
        <v>2</v>
      </c>
      <c r="H151" s="65">
        <v>4</v>
      </c>
      <c r="I151" s="65">
        <v>6</v>
      </c>
      <c r="J151" s="90">
        <f t="shared" si="9"/>
        <v>1.23333333333333</v>
      </c>
      <c r="K151" s="91">
        <v>1</v>
      </c>
      <c r="L151" s="92">
        <f t="shared" si="10"/>
        <v>7.39999999999998</v>
      </c>
      <c r="M151" s="93"/>
      <c r="N151" s="63"/>
      <c r="O151" s="63"/>
      <c r="P151" s="63"/>
      <c r="Q151" s="63"/>
      <c r="R151" s="63"/>
      <c r="S151" s="93"/>
      <c r="T151" s="100"/>
      <c r="U151" s="99"/>
    </row>
    <row r="152" spans="1:21">
      <c r="A152" s="59"/>
      <c r="B152" s="60"/>
      <c r="C152" s="60"/>
      <c r="D152" s="64">
        <v>8</v>
      </c>
      <c r="E152" s="57" t="s">
        <v>223</v>
      </c>
      <c r="F152" s="58">
        <v>80</v>
      </c>
      <c r="G152" s="65">
        <v>2</v>
      </c>
      <c r="H152" s="65">
        <v>4</v>
      </c>
      <c r="I152" s="65">
        <v>8</v>
      </c>
      <c r="J152" s="90">
        <f t="shared" si="9"/>
        <v>1.38888888888889</v>
      </c>
      <c r="K152" s="91">
        <v>1</v>
      </c>
      <c r="L152" s="92">
        <f t="shared" si="10"/>
        <v>11.1111111111111</v>
      </c>
      <c r="M152" s="93"/>
      <c r="N152" s="63"/>
      <c r="O152" s="63"/>
      <c r="P152" s="63"/>
      <c r="Q152" s="63"/>
      <c r="R152" s="63"/>
      <c r="S152" s="93"/>
      <c r="T152" s="100"/>
      <c r="U152" s="99"/>
    </row>
    <row r="153" spans="1:21">
      <c r="A153" s="59"/>
      <c r="B153" s="60"/>
      <c r="C153" s="60"/>
      <c r="D153" s="64">
        <v>8</v>
      </c>
      <c r="E153" s="57" t="s">
        <v>224</v>
      </c>
      <c r="F153" s="58">
        <v>44</v>
      </c>
      <c r="G153" s="65">
        <v>2</v>
      </c>
      <c r="H153" s="65">
        <v>4</v>
      </c>
      <c r="I153" s="65">
        <v>8</v>
      </c>
      <c r="J153" s="90">
        <f t="shared" si="9"/>
        <v>1</v>
      </c>
      <c r="K153" s="91">
        <v>1</v>
      </c>
      <c r="L153" s="92">
        <f t="shared" si="10"/>
        <v>8</v>
      </c>
      <c r="M153" s="93"/>
      <c r="N153" s="63"/>
      <c r="O153" s="63"/>
      <c r="P153" s="63"/>
      <c r="Q153" s="63"/>
      <c r="R153" s="63"/>
      <c r="S153" s="93"/>
      <c r="T153" s="100"/>
      <c r="U153" s="99"/>
    </row>
    <row r="154" spans="1:21">
      <c r="A154" s="59"/>
      <c r="B154" s="60"/>
      <c r="C154" s="60"/>
      <c r="D154" s="64">
        <v>8</v>
      </c>
      <c r="E154" s="57" t="s">
        <v>225</v>
      </c>
      <c r="F154" s="58">
        <v>71</v>
      </c>
      <c r="G154" s="65">
        <v>2</v>
      </c>
      <c r="H154" s="65">
        <v>4</v>
      </c>
      <c r="I154" s="65">
        <v>8</v>
      </c>
      <c r="J154" s="90">
        <f t="shared" si="9"/>
        <v>1.28888888888889</v>
      </c>
      <c r="K154" s="91">
        <v>1</v>
      </c>
      <c r="L154" s="92">
        <f t="shared" si="10"/>
        <v>10.3111111111111</v>
      </c>
      <c r="M154" s="93"/>
      <c r="N154" s="63"/>
      <c r="O154" s="63"/>
      <c r="P154" s="63"/>
      <c r="Q154" s="63"/>
      <c r="R154" s="63"/>
      <c r="S154" s="93"/>
      <c r="T154" s="100"/>
      <c r="U154" s="99"/>
    </row>
    <row r="155" spans="1:21">
      <c r="A155" s="59"/>
      <c r="B155" s="60"/>
      <c r="C155" s="60"/>
      <c r="D155" s="64">
        <v>8</v>
      </c>
      <c r="E155" s="57" t="s">
        <v>226</v>
      </c>
      <c r="F155" s="58">
        <v>91</v>
      </c>
      <c r="G155" s="65">
        <v>2</v>
      </c>
      <c r="H155" s="65">
        <v>4</v>
      </c>
      <c r="I155" s="65">
        <v>8</v>
      </c>
      <c r="J155" s="90">
        <f t="shared" si="9"/>
        <v>1.50444444444444</v>
      </c>
      <c r="K155" s="91">
        <v>1</v>
      </c>
      <c r="L155" s="92">
        <f t="shared" si="10"/>
        <v>12.0355555555555</v>
      </c>
      <c r="M155" s="93"/>
      <c r="N155" s="63"/>
      <c r="O155" s="63"/>
      <c r="P155" s="63"/>
      <c r="Q155" s="63"/>
      <c r="R155" s="63"/>
      <c r="S155" s="93"/>
      <c r="T155" s="100"/>
      <c r="U155" s="99"/>
    </row>
    <row r="156" spans="1:21">
      <c r="A156" s="59"/>
      <c r="B156" s="60"/>
      <c r="C156" s="60"/>
      <c r="D156" s="64">
        <v>8</v>
      </c>
      <c r="E156" s="57" t="s">
        <v>227</v>
      </c>
      <c r="F156" s="58">
        <v>70</v>
      </c>
      <c r="G156" s="65">
        <v>2</v>
      </c>
      <c r="H156" s="65">
        <v>4</v>
      </c>
      <c r="I156" s="65">
        <v>8</v>
      </c>
      <c r="J156" s="90">
        <f t="shared" si="9"/>
        <v>1.27777777777778</v>
      </c>
      <c r="K156" s="91">
        <v>1</v>
      </c>
      <c r="L156" s="92">
        <f t="shared" si="10"/>
        <v>10.2222222222222</v>
      </c>
      <c r="M156" s="93"/>
      <c r="N156" s="63"/>
      <c r="O156" s="63"/>
      <c r="P156" s="63"/>
      <c r="Q156" s="63"/>
      <c r="R156" s="63"/>
      <c r="S156" s="93"/>
      <c r="T156" s="100"/>
      <c r="U156" s="99"/>
    </row>
    <row r="157" spans="1:21">
      <c r="A157" s="59"/>
      <c r="B157" s="60"/>
      <c r="C157" s="60"/>
      <c r="D157" s="64">
        <v>8</v>
      </c>
      <c r="E157" s="57" t="s">
        <v>228</v>
      </c>
      <c r="F157" s="58">
        <v>102</v>
      </c>
      <c r="G157" s="65">
        <v>2</v>
      </c>
      <c r="H157" s="65">
        <v>4</v>
      </c>
      <c r="I157" s="65">
        <v>8</v>
      </c>
      <c r="J157" s="90">
        <f t="shared" si="9"/>
        <v>1.55333333333333</v>
      </c>
      <c r="K157" s="91">
        <v>1</v>
      </c>
      <c r="L157" s="92">
        <f t="shared" si="10"/>
        <v>12.4266666666666</v>
      </c>
      <c r="M157" s="93"/>
      <c r="N157" s="63"/>
      <c r="O157" s="63"/>
      <c r="P157" s="63"/>
      <c r="Q157" s="63"/>
      <c r="R157" s="63"/>
      <c r="S157" s="93"/>
      <c r="T157" s="100"/>
      <c r="U157" s="99"/>
    </row>
    <row r="158" spans="1:21">
      <c r="A158" s="59"/>
      <c r="B158" s="60"/>
      <c r="C158" s="60"/>
      <c r="D158" s="64">
        <v>8</v>
      </c>
      <c r="E158" s="57" t="s">
        <v>229</v>
      </c>
      <c r="F158" s="58">
        <v>87</v>
      </c>
      <c r="G158" s="65">
        <v>2</v>
      </c>
      <c r="H158" s="65">
        <v>4</v>
      </c>
      <c r="I158" s="65">
        <v>8</v>
      </c>
      <c r="J158" s="90">
        <f t="shared" si="9"/>
        <v>1.46666666666667</v>
      </c>
      <c r="K158" s="91">
        <v>1</v>
      </c>
      <c r="L158" s="92">
        <f t="shared" si="10"/>
        <v>11.7333333333334</v>
      </c>
      <c r="M158" s="93"/>
      <c r="N158" s="63"/>
      <c r="O158" s="63"/>
      <c r="P158" s="63"/>
      <c r="Q158" s="63"/>
      <c r="R158" s="63"/>
      <c r="S158" s="93"/>
      <c r="T158" s="100"/>
      <c r="U158" s="99"/>
    </row>
    <row r="159" spans="1:21">
      <c r="A159" s="59"/>
      <c r="B159" s="60"/>
      <c r="C159" s="60"/>
      <c r="D159" s="64">
        <v>8</v>
      </c>
      <c r="E159" s="57" t="s">
        <v>230</v>
      </c>
      <c r="F159" s="58">
        <v>75</v>
      </c>
      <c r="G159" s="65">
        <v>2</v>
      </c>
      <c r="H159" s="65">
        <v>4</v>
      </c>
      <c r="I159" s="65">
        <v>8</v>
      </c>
      <c r="J159" s="90">
        <f t="shared" si="9"/>
        <v>1.33333333333333</v>
      </c>
      <c r="K159" s="91">
        <v>1</v>
      </c>
      <c r="L159" s="92">
        <f t="shared" si="10"/>
        <v>10.6666666666666</v>
      </c>
      <c r="M159" s="93"/>
      <c r="N159" s="63"/>
      <c r="O159" s="63"/>
      <c r="P159" s="63"/>
      <c r="Q159" s="63"/>
      <c r="R159" s="63"/>
      <c r="S159" s="93"/>
      <c r="T159" s="100"/>
      <c r="U159" s="99"/>
    </row>
    <row r="160" spans="1:21">
      <c r="A160" s="59"/>
      <c r="B160" s="60"/>
      <c r="C160" s="60"/>
      <c r="D160" s="64">
        <v>8</v>
      </c>
      <c r="E160" s="57" t="s">
        <v>231</v>
      </c>
      <c r="F160" s="58">
        <v>72</v>
      </c>
      <c r="G160" s="65">
        <v>2</v>
      </c>
      <c r="H160" s="65">
        <v>4</v>
      </c>
      <c r="I160" s="65">
        <v>6</v>
      </c>
      <c r="J160" s="90">
        <f t="shared" si="9"/>
        <v>1.3</v>
      </c>
      <c r="K160" s="91">
        <v>1</v>
      </c>
      <c r="L160" s="92">
        <f t="shared" si="10"/>
        <v>7.8</v>
      </c>
      <c r="M160" s="93"/>
      <c r="N160" s="63"/>
      <c r="O160" s="63"/>
      <c r="P160" s="63"/>
      <c r="Q160" s="63"/>
      <c r="R160" s="63"/>
      <c r="S160" s="93"/>
      <c r="T160" s="100"/>
      <c r="U160" s="99"/>
    </row>
    <row r="161" ht="18" customHeight="1" spans="1:21">
      <c r="A161" s="62">
        <v>2023230695</v>
      </c>
      <c r="B161" s="56" t="s">
        <v>45</v>
      </c>
      <c r="C161" s="57" t="s">
        <v>94</v>
      </c>
      <c r="D161" s="56">
        <v>8</v>
      </c>
      <c r="E161" s="57" t="s">
        <v>232</v>
      </c>
      <c r="F161" s="58">
        <v>96</v>
      </c>
      <c r="G161" s="58">
        <v>2</v>
      </c>
      <c r="H161" s="58">
        <v>4</v>
      </c>
      <c r="I161" s="58">
        <v>6</v>
      </c>
      <c r="J161" s="90">
        <f t="shared" si="9"/>
        <v>1.52666666666667</v>
      </c>
      <c r="K161" s="91">
        <v>1</v>
      </c>
      <c r="L161" s="92">
        <f t="shared" si="10"/>
        <v>9.16000000000002</v>
      </c>
      <c r="M161" s="93"/>
      <c r="N161" s="63"/>
      <c r="O161" s="63"/>
      <c r="P161" s="63"/>
      <c r="Q161" s="63"/>
      <c r="R161" s="63"/>
      <c r="S161" s="93"/>
      <c r="T161" s="100"/>
      <c r="U161" s="99">
        <f>L161+L162+L163+L164</f>
        <v>208.52</v>
      </c>
    </row>
    <row r="162" spans="1:21">
      <c r="A162" s="59"/>
      <c r="B162" s="60"/>
      <c r="C162" s="57" t="s">
        <v>120</v>
      </c>
      <c r="D162" s="56">
        <v>48</v>
      </c>
      <c r="E162" s="57" t="s">
        <v>233</v>
      </c>
      <c r="F162" s="58">
        <v>67</v>
      </c>
      <c r="G162" s="58">
        <v>4</v>
      </c>
      <c r="H162" s="58">
        <v>12</v>
      </c>
      <c r="I162" s="58">
        <v>48</v>
      </c>
      <c r="J162" s="90">
        <f t="shared" si="9"/>
        <v>1.24444444444444</v>
      </c>
      <c r="K162" s="91">
        <v>1</v>
      </c>
      <c r="L162" s="92">
        <f t="shared" si="10"/>
        <v>59.7333333333331</v>
      </c>
      <c r="M162" s="93"/>
      <c r="N162" s="63"/>
      <c r="O162" s="63"/>
      <c r="P162" s="63"/>
      <c r="Q162" s="63"/>
      <c r="R162" s="63"/>
      <c r="S162" s="93"/>
      <c r="T162" s="100"/>
      <c r="U162" s="99"/>
    </row>
    <row r="163" spans="1:21">
      <c r="A163" s="59"/>
      <c r="B163" s="60"/>
      <c r="C163" s="60"/>
      <c r="D163" s="56">
        <v>48</v>
      </c>
      <c r="E163" s="57" t="s">
        <v>234</v>
      </c>
      <c r="F163" s="58">
        <v>102</v>
      </c>
      <c r="G163" s="58">
        <v>4</v>
      </c>
      <c r="H163" s="58">
        <v>12</v>
      </c>
      <c r="I163" s="58">
        <v>48</v>
      </c>
      <c r="J163" s="90">
        <f t="shared" si="9"/>
        <v>1.55333333333333</v>
      </c>
      <c r="K163" s="91">
        <v>1</v>
      </c>
      <c r="L163" s="92">
        <f t="shared" si="10"/>
        <v>74.5599999999998</v>
      </c>
      <c r="M163" s="93"/>
      <c r="N163" s="63"/>
      <c r="O163" s="63"/>
      <c r="P163" s="63"/>
      <c r="Q163" s="63"/>
      <c r="R163" s="63"/>
      <c r="S163" s="93"/>
      <c r="T163" s="100"/>
      <c r="U163" s="99"/>
    </row>
    <row r="164" spans="1:21">
      <c r="A164" s="59"/>
      <c r="B164" s="60"/>
      <c r="C164" s="60"/>
      <c r="D164" s="56">
        <v>48</v>
      </c>
      <c r="E164" s="57" t="s">
        <v>235</v>
      </c>
      <c r="F164" s="58">
        <v>77</v>
      </c>
      <c r="G164" s="58">
        <v>4</v>
      </c>
      <c r="H164" s="58">
        <v>12</v>
      </c>
      <c r="I164" s="58">
        <v>48</v>
      </c>
      <c r="J164" s="90">
        <f t="shared" si="9"/>
        <v>1.35555555555556</v>
      </c>
      <c r="K164" s="91">
        <v>1</v>
      </c>
      <c r="L164" s="92">
        <f t="shared" si="10"/>
        <v>65.0666666666669</v>
      </c>
      <c r="M164" s="93"/>
      <c r="N164" s="63"/>
      <c r="O164" s="63"/>
      <c r="P164" s="63"/>
      <c r="Q164" s="63"/>
      <c r="R164" s="63"/>
      <c r="S164" s="93"/>
      <c r="T164" s="100"/>
      <c r="U164" s="99"/>
    </row>
    <row r="165" spans="1:21">
      <c r="A165" s="62">
        <v>2022230627</v>
      </c>
      <c r="B165" s="56" t="s">
        <v>20</v>
      </c>
      <c r="C165" s="57" t="s">
        <v>94</v>
      </c>
      <c r="D165" s="56">
        <v>8</v>
      </c>
      <c r="E165" s="57" t="s">
        <v>236</v>
      </c>
      <c r="F165" s="58">
        <v>86</v>
      </c>
      <c r="G165" s="58">
        <v>2</v>
      </c>
      <c r="H165" s="58">
        <v>4</v>
      </c>
      <c r="I165" s="58">
        <v>8</v>
      </c>
      <c r="J165" s="90">
        <f t="shared" si="9"/>
        <v>1.45555555555556</v>
      </c>
      <c r="K165" s="91">
        <v>1</v>
      </c>
      <c r="L165" s="92">
        <f t="shared" si="10"/>
        <v>11.6444444444445</v>
      </c>
      <c r="M165" s="93"/>
      <c r="N165" s="63"/>
      <c r="O165" s="63"/>
      <c r="P165" s="63"/>
      <c r="Q165" s="63"/>
      <c r="R165" s="63"/>
      <c r="S165" s="93"/>
      <c r="T165" s="100"/>
      <c r="U165" s="99">
        <f>L165+L166</f>
        <v>24.2844444444445</v>
      </c>
    </row>
    <row r="166" spans="1:21">
      <c r="A166" s="59"/>
      <c r="B166" s="60"/>
      <c r="C166" s="60"/>
      <c r="D166" s="56">
        <v>8</v>
      </c>
      <c r="E166" s="63" t="s">
        <v>237</v>
      </c>
      <c r="F166" s="58">
        <v>108</v>
      </c>
      <c r="G166" s="58">
        <v>2</v>
      </c>
      <c r="H166" s="58">
        <v>4</v>
      </c>
      <c r="I166" s="58">
        <v>8</v>
      </c>
      <c r="J166" s="90">
        <f t="shared" si="9"/>
        <v>1.58</v>
      </c>
      <c r="K166" s="91">
        <v>1</v>
      </c>
      <c r="L166" s="92">
        <f t="shared" si="10"/>
        <v>12.64</v>
      </c>
      <c r="M166" s="93"/>
      <c r="N166" s="63"/>
      <c r="O166" s="63"/>
      <c r="P166" s="63"/>
      <c r="Q166" s="63"/>
      <c r="R166" s="63"/>
      <c r="S166" s="93"/>
      <c r="T166" s="100"/>
      <c r="U166" s="99"/>
    </row>
    <row r="167" spans="1:21">
      <c r="A167" s="62">
        <v>2024230745</v>
      </c>
      <c r="B167" s="64" t="s">
        <v>50</v>
      </c>
      <c r="C167" s="57" t="s">
        <v>120</v>
      </c>
      <c r="D167" s="56">
        <v>48</v>
      </c>
      <c r="E167" s="57" t="s">
        <v>238</v>
      </c>
      <c r="F167" s="58">
        <v>74</v>
      </c>
      <c r="G167" s="58">
        <v>4</v>
      </c>
      <c r="H167" s="58">
        <v>12</v>
      </c>
      <c r="I167" s="58">
        <v>48</v>
      </c>
      <c r="J167" s="90">
        <f t="shared" si="9"/>
        <v>1.32222222222222</v>
      </c>
      <c r="K167" s="91">
        <v>1</v>
      </c>
      <c r="L167" s="92">
        <f t="shared" si="10"/>
        <v>63.4666666666666</v>
      </c>
      <c r="M167" s="93"/>
      <c r="N167" s="63"/>
      <c r="O167" s="63"/>
      <c r="P167" s="63"/>
      <c r="Q167" s="63"/>
      <c r="R167" s="63"/>
      <c r="S167" s="93"/>
      <c r="T167" s="100"/>
      <c r="U167" s="99">
        <f>L167+L168</f>
        <v>132.8</v>
      </c>
    </row>
    <row r="168" spans="1:21">
      <c r="A168" s="59"/>
      <c r="B168" s="60"/>
      <c r="C168" s="60"/>
      <c r="D168" s="56">
        <v>48</v>
      </c>
      <c r="E168" s="57" t="s">
        <v>239</v>
      </c>
      <c r="F168" s="58">
        <v>85</v>
      </c>
      <c r="G168" s="58">
        <v>4</v>
      </c>
      <c r="H168" s="58">
        <v>12</v>
      </c>
      <c r="I168" s="58">
        <v>48</v>
      </c>
      <c r="J168" s="90">
        <f t="shared" si="9"/>
        <v>1.44444444444444</v>
      </c>
      <c r="K168" s="91">
        <v>1</v>
      </c>
      <c r="L168" s="92">
        <f t="shared" si="10"/>
        <v>69.3333333333331</v>
      </c>
      <c r="M168" s="93"/>
      <c r="N168" s="63"/>
      <c r="O168" s="63"/>
      <c r="P168" s="63"/>
      <c r="Q168" s="63"/>
      <c r="R168" s="63"/>
      <c r="S168" s="93"/>
      <c r="T168" s="100"/>
      <c r="U168" s="99"/>
    </row>
    <row r="169" spans="1:21">
      <c r="A169" s="62">
        <v>2018210472</v>
      </c>
      <c r="B169" s="116" t="s">
        <v>55</v>
      </c>
      <c r="C169" s="117" t="s">
        <v>94</v>
      </c>
      <c r="D169" s="116">
        <v>8</v>
      </c>
      <c r="E169" s="60" t="s">
        <v>240</v>
      </c>
      <c r="F169" s="118">
        <v>89</v>
      </c>
      <c r="G169" s="118">
        <v>2</v>
      </c>
      <c r="H169" s="118">
        <v>4</v>
      </c>
      <c r="I169" s="118">
        <v>8</v>
      </c>
      <c r="J169" s="90">
        <f t="shared" si="9"/>
        <v>1.48888888888889</v>
      </c>
      <c r="K169" s="91">
        <v>1</v>
      </c>
      <c r="L169" s="92">
        <f t="shared" si="10"/>
        <v>11.9111111111111</v>
      </c>
      <c r="M169" s="126"/>
      <c r="N169" s="120"/>
      <c r="O169" s="120"/>
      <c r="P169" s="120"/>
      <c r="Q169" s="120"/>
      <c r="R169" s="120"/>
      <c r="S169" s="126"/>
      <c r="T169" s="132"/>
      <c r="U169" s="99">
        <f>L169+L170</f>
        <v>23.9111111111111</v>
      </c>
    </row>
    <row r="170" spans="1:21">
      <c r="A170" s="59"/>
      <c r="B170" s="116"/>
      <c r="C170" s="117"/>
      <c r="D170" s="116">
        <v>8</v>
      </c>
      <c r="E170" s="60" t="s">
        <v>241</v>
      </c>
      <c r="F170" s="118">
        <v>90</v>
      </c>
      <c r="G170" s="118">
        <v>2</v>
      </c>
      <c r="H170" s="118">
        <v>4</v>
      </c>
      <c r="I170" s="118">
        <v>8</v>
      </c>
      <c r="J170" s="90">
        <f t="shared" si="9"/>
        <v>1.5</v>
      </c>
      <c r="K170" s="91">
        <v>1</v>
      </c>
      <c r="L170" s="92">
        <f t="shared" si="10"/>
        <v>12</v>
      </c>
      <c r="M170" s="126"/>
      <c r="N170" s="120"/>
      <c r="O170" s="120"/>
      <c r="P170" s="120"/>
      <c r="Q170" s="120"/>
      <c r="R170" s="120"/>
      <c r="S170" s="126"/>
      <c r="T170" s="132"/>
      <c r="U170" s="99"/>
    </row>
    <row r="171" ht="21" customHeight="1" spans="1:21">
      <c r="A171" s="119">
        <v>2016220454</v>
      </c>
      <c r="B171" s="116" t="s">
        <v>53</v>
      </c>
      <c r="C171" s="120" t="s">
        <v>94</v>
      </c>
      <c r="D171" s="116">
        <v>8</v>
      </c>
      <c r="E171" s="120" t="s">
        <v>242</v>
      </c>
      <c r="F171" s="118">
        <v>67</v>
      </c>
      <c r="G171" s="118">
        <v>2</v>
      </c>
      <c r="H171" s="118">
        <v>4</v>
      </c>
      <c r="I171" s="118">
        <v>8</v>
      </c>
      <c r="J171" s="90">
        <f t="shared" si="9"/>
        <v>1.24444444444444</v>
      </c>
      <c r="K171" s="91">
        <v>1.2</v>
      </c>
      <c r="L171" s="92">
        <f t="shared" si="10"/>
        <v>11.9466666666666</v>
      </c>
      <c r="M171" s="126"/>
      <c r="N171" s="120"/>
      <c r="O171" s="120"/>
      <c r="P171" s="120"/>
      <c r="Q171" s="120"/>
      <c r="R171" s="120"/>
      <c r="S171" s="126"/>
      <c r="T171" s="132"/>
      <c r="U171" s="99">
        <f>L171</f>
        <v>11.9466666666666</v>
      </c>
    </row>
    <row r="172" spans="1:21">
      <c r="A172" s="59" t="s">
        <v>57</v>
      </c>
      <c r="B172" s="59" t="s">
        <v>58</v>
      </c>
      <c r="C172" s="117" t="s">
        <v>94</v>
      </c>
      <c r="D172" s="116">
        <v>8</v>
      </c>
      <c r="E172" s="120" t="s">
        <v>243</v>
      </c>
      <c r="F172" s="118">
        <v>66</v>
      </c>
      <c r="G172" s="118">
        <v>2</v>
      </c>
      <c r="H172" s="118">
        <v>4</v>
      </c>
      <c r="I172" s="118">
        <v>2</v>
      </c>
      <c r="J172" s="90">
        <f t="shared" si="9"/>
        <v>1.23333333333333</v>
      </c>
      <c r="K172" s="91">
        <v>1</v>
      </c>
      <c r="L172" s="92">
        <f t="shared" si="10"/>
        <v>2.46666666666666</v>
      </c>
      <c r="M172" s="126"/>
      <c r="N172" s="120"/>
      <c r="O172" s="120"/>
      <c r="P172" s="120"/>
      <c r="Q172" s="120"/>
      <c r="R172" s="120"/>
      <c r="S172" s="126"/>
      <c r="T172" s="132"/>
      <c r="U172" s="99">
        <f>L172+L173</f>
        <v>5.17777777777778</v>
      </c>
    </row>
    <row r="173" spans="1:21">
      <c r="A173" s="59"/>
      <c r="B173" s="59"/>
      <c r="C173" s="117"/>
      <c r="D173" s="116">
        <v>8</v>
      </c>
      <c r="E173" s="120" t="s">
        <v>244</v>
      </c>
      <c r="F173" s="118">
        <v>77</v>
      </c>
      <c r="G173" s="118">
        <v>2</v>
      </c>
      <c r="H173" s="118">
        <v>4</v>
      </c>
      <c r="I173" s="118">
        <v>2</v>
      </c>
      <c r="J173" s="90">
        <f t="shared" si="9"/>
        <v>1.35555555555556</v>
      </c>
      <c r="K173" s="91">
        <v>1</v>
      </c>
      <c r="L173" s="92">
        <f t="shared" si="10"/>
        <v>2.71111111111112</v>
      </c>
      <c r="M173" s="126"/>
      <c r="N173" s="120"/>
      <c r="O173" s="120"/>
      <c r="P173" s="120"/>
      <c r="Q173" s="120"/>
      <c r="R173" s="120"/>
      <c r="S173" s="126"/>
      <c r="T173" s="132"/>
      <c r="U173" s="99"/>
    </row>
    <row r="174" spans="1:21">
      <c r="A174" s="59" t="s">
        <v>57</v>
      </c>
      <c r="B174" s="59" t="s">
        <v>59</v>
      </c>
      <c r="C174" s="120" t="s">
        <v>94</v>
      </c>
      <c r="D174" s="116">
        <v>8</v>
      </c>
      <c r="E174" s="120" t="s">
        <v>116</v>
      </c>
      <c r="F174" s="118">
        <v>60</v>
      </c>
      <c r="G174" s="118">
        <v>2</v>
      </c>
      <c r="H174" s="118">
        <v>4</v>
      </c>
      <c r="I174" s="118">
        <v>2</v>
      </c>
      <c r="J174" s="90">
        <f t="shared" si="9"/>
        <v>1.16666666666667</v>
      </c>
      <c r="K174" s="91">
        <v>1.2</v>
      </c>
      <c r="L174" s="92">
        <f t="shared" si="10"/>
        <v>2.80000000000001</v>
      </c>
      <c r="M174" s="126"/>
      <c r="N174" s="120"/>
      <c r="O174" s="120"/>
      <c r="P174" s="120"/>
      <c r="Q174" s="120"/>
      <c r="R174" s="120"/>
      <c r="S174" s="126"/>
      <c r="T174" s="132"/>
      <c r="U174" s="99">
        <f>L174+L175</f>
        <v>4.80000000000001</v>
      </c>
    </row>
    <row r="175" spans="1:21">
      <c r="A175" s="59"/>
      <c r="B175" s="59"/>
      <c r="C175" s="120" t="s">
        <v>101</v>
      </c>
      <c r="D175" s="116">
        <v>32</v>
      </c>
      <c r="E175" s="120" t="s">
        <v>110</v>
      </c>
      <c r="F175" s="118">
        <v>30</v>
      </c>
      <c r="G175" s="118">
        <v>6</v>
      </c>
      <c r="H175" s="118">
        <v>8</v>
      </c>
      <c r="I175" s="118">
        <v>2</v>
      </c>
      <c r="J175" s="90">
        <f t="shared" si="9"/>
        <v>1</v>
      </c>
      <c r="K175" s="91">
        <v>1</v>
      </c>
      <c r="L175" s="92">
        <f t="shared" si="10"/>
        <v>2</v>
      </c>
      <c r="M175" s="126"/>
      <c r="N175" s="120"/>
      <c r="O175" s="120"/>
      <c r="P175" s="120"/>
      <c r="Q175" s="120"/>
      <c r="R175" s="120"/>
      <c r="S175" s="126"/>
      <c r="T175" s="132"/>
      <c r="U175" s="99"/>
    </row>
    <row r="176" ht="19" customHeight="1" spans="1:21">
      <c r="A176" s="59" t="s">
        <v>57</v>
      </c>
      <c r="B176" s="59" t="s">
        <v>60</v>
      </c>
      <c r="C176" s="120" t="s">
        <v>94</v>
      </c>
      <c r="D176" s="116">
        <v>8</v>
      </c>
      <c r="E176" s="120" t="s">
        <v>245</v>
      </c>
      <c r="F176" s="118">
        <v>100</v>
      </c>
      <c r="G176" s="118">
        <v>2</v>
      </c>
      <c r="H176" s="118">
        <v>4</v>
      </c>
      <c r="I176" s="118">
        <v>2</v>
      </c>
      <c r="J176" s="90">
        <f t="shared" si="9"/>
        <v>1.54444444444444</v>
      </c>
      <c r="K176" s="91">
        <v>1</v>
      </c>
      <c r="L176" s="92">
        <f t="shared" si="10"/>
        <v>3.08888888888888</v>
      </c>
      <c r="M176" s="126"/>
      <c r="N176" s="120"/>
      <c r="O176" s="120"/>
      <c r="P176" s="120"/>
      <c r="Q176" s="120"/>
      <c r="R176" s="120"/>
      <c r="S176" s="126"/>
      <c r="T176" s="132"/>
      <c r="U176" s="99">
        <f t="shared" ref="U176:U183" si="11">L176</f>
        <v>3.08888888888888</v>
      </c>
    </row>
    <row r="177" ht="20" customHeight="1" spans="1:21">
      <c r="A177" s="59" t="s">
        <v>57</v>
      </c>
      <c r="B177" s="59" t="s">
        <v>61</v>
      </c>
      <c r="C177" s="120" t="s">
        <v>94</v>
      </c>
      <c r="D177" s="116">
        <v>8</v>
      </c>
      <c r="E177" s="120" t="s">
        <v>125</v>
      </c>
      <c r="F177" s="118">
        <v>94</v>
      </c>
      <c r="G177" s="118">
        <v>2</v>
      </c>
      <c r="H177" s="118">
        <v>4</v>
      </c>
      <c r="I177" s="118">
        <v>2</v>
      </c>
      <c r="J177" s="90">
        <f t="shared" si="9"/>
        <v>1.51777777777778</v>
      </c>
      <c r="K177" s="91">
        <v>1</v>
      </c>
      <c r="L177" s="92">
        <f t="shared" si="10"/>
        <v>3.03555555555556</v>
      </c>
      <c r="M177" s="126"/>
      <c r="N177" s="120"/>
      <c r="O177" s="120"/>
      <c r="P177" s="120"/>
      <c r="Q177" s="120"/>
      <c r="R177" s="120"/>
      <c r="S177" s="126"/>
      <c r="T177" s="132"/>
      <c r="U177" s="99">
        <f t="shared" si="11"/>
        <v>3.03555555555556</v>
      </c>
    </row>
    <row r="178" ht="21" customHeight="1" spans="1:21">
      <c r="A178" s="59" t="s">
        <v>57</v>
      </c>
      <c r="B178" s="59" t="s">
        <v>62</v>
      </c>
      <c r="C178" s="120" t="s">
        <v>94</v>
      </c>
      <c r="D178" s="116">
        <v>8</v>
      </c>
      <c r="E178" s="120" t="s">
        <v>231</v>
      </c>
      <c r="F178" s="118">
        <v>72</v>
      </c>
      <c r="G178" s="118">
        <v>2</v>
      </c>
      <c r="H178" s="118">
        <v>4</v>
      </c>
      <c r="I178" s="118">
        <v>2</v>
      </c>
      <c r="J178" s="90">
        <f t="shared" si="9"/>
        <v>1.3</v>
      </c>
      <c r="K178" s="91">
        <v>1</v>
      </c>
      <c r="L178" s="92">
        <f t="shared" si="10"/>
        <v>2.6</v>
      </c>
      <c r="M178" s="126"/>
      <c r="N178" s="120"/>
      <c r="O178" s="120"/>
      <c r="P178" s="120"/>
      <c r="Q178" s="120"/>
      <c r="R178" s="120"/>
      <c r="S178" s="126"/>
      <c r="T178" s="132"/>
      <c r="U178" s="99">
        <f t="shared" si="11"/>
        <v>2.6</v>
      </c>
    </row>
    <row r="179" ht="22" customHeight="1" spans="1:21">
      <c r="A179" s="59" t="s">
        <v>57</v>
      </c>
      <c r="B179" s="59" t="s">
        <v>63</v>
      </c>
      <c r="C179" s="120" t="s">
        <v>94</v>
      </c>
      <c r="D179" s="116">
        <v>8</v>
      </c>
      <c r="E179" s="120" t="s">
        <v>232</v>
      </c>
      <c r="F179" s="118">
        <v>96</v>
      </c>
      <c r="G179" s="118">
        <v>2</v>
      </c>
      <c r="H179" s="118">
        <v>4</v>
      </c>
      <c r="I179" s="118">
        <v>2</v>
      </c>
      <c r="J179" s="90">
        <f t="shared" si="9"/>
        <v>1.52666666666667</v>
      </c>
      <c r="K179" s="91">
        <v>1</v>
      </c>
      <c r="L179" s="92">
        <f t="shared" si="10"/>
        <v>3.05333333333334</v>
      </c>
      <c r="M179" s="126"/>
      <c r="N179" s="120"/>
      <c r="O179" s="120"/>
      <c r="P179" s="120"/>
      <c r="Q179" s="120"/>
      <c r="R179" s="120"/>
      <c r="S179" s="126"/>
      <c r="T179" s="132"/>
      <c r="U179" s="99">
        <f t="shared" si="11"/>
        <v>3.05333333333334</v>
      </c>
    </row>
    <row r="180" ht="21" customHeight="1" spans="1:21">
      <c r="A180" s="59" t="s">
        <v>57</v>
      </c>
      <c r="B180" s="59" t="s">
        <v>64</v>
      </c>
      <c r="C180" s="120" t="s">
        <v>94</v>
      </c>
      <c r="D180" s="116">
        <v>8</v>
      </c>
      <c r="E180" s="120" t="s">
        <v>246</v>
      </c>
      <c r="F180" s="118">
        <v>41</v>
      </c>
      <c r="G180" s="118">
        <v>2</v>
      </c>
      <c r="H180" s="118">
        <v>4</v>
      </c>
      <c r="I180" s="118">
        <v>2</v>
      </c>
      <c r="J180" s="90">
        <f t="shared" si="9"/>
        <v>1</v>
      </c>
      <c r="K180" s="91">
        <v>1</v>
      </c>
      <c r="L180" s="92">
        <f t="shared" si="10"/>
        <v>2</v>
      </c>
      <c r="M180" s="126"/>
      <c r="N180" s="120"/>
      <c r="O180" s="120"/>
      <c r="P180" s="120"/>
      <c r="Q180" s="120"/>
      <c r="R180" s="120"/>
      <c r="S180" s="126"/>
      <c r="T180" s="132"/>
      <c r="U180" s="99">
        <f t="shared" si="11"/>
        <v>2</v>
      </c>
    </row>
    <row r="181" ht="22" customHeight="1" spans="1:21">
      <c r="A181" s="59" t="s">
        <v>57</v>
      </c>
      <c r="B181" s="59" t="s">
        <v>65</v>
      </c>
      <c r="C181" s="120" t="s">
        <v>94</v>
      </c>
      <c r="D181" s="116">
        <v>8</v>
      </c>
      <c r="E181" s="121" t="s">
        <v>247</v>
      </c>
      <c r="F181" s="118">
        <v>58</v>
      </c>
      <c r="G181" s="118">
        <v>2</v>
      </c>
      <c r="H181" s="118">
        <v>4</v>
      </c>
      <c r="I181" s="118">
        <v>2</v>
      </c>
      <c r="J181" s="90">
        <f t="shared" si="9"/>
        <v>1.14444444444444</v>
      </c>
      <c r="K181" s="91">
        <v>1.2</v>
      </c>
      <c r="L181" s="92">
        <f t="shared" si="10"/>
        <v>2.74666666666666</v>
      </c>
      <c r="M181" s="126"/>
      <c r="N181" s="120"/>
      <c r="O181" s="120"/>
      <c r="P181" s="120"/>
      <c r="Q181" s="120"/>
      <c r="R181" s="120"/>
      <c r="S181" s="126"/>
      <c r="T181" s="132"/>
      <c r="U181" s="99">
        <f t="shared" si="11"/>
        <v>2.74666666666666</v>
      </c>
    </row>
    <row r="182" ht="21" customHeight="1" spans="1:21">
      <c r="A182" s="59" t="s">
        <v>57</v>
      </c>
      <c r="B182" s="59" t="s">
        <v>66</v>
      </c>
      <c r="C182" s="120" t="s">
        <v>94</v>
      </c>
      <c r="D182" s="116">
        <v>8</v>
      </c>
      <c r="E182" s="120" t="s">
        <v>248</v>
      </c>
      <c r="F182" s="118">
        <v>101</v>
      </c>
      <c r="G182" s="118">
        <v>2</v>
      </c>
      <c r="H182" s="118">
        <v>4</v>
      </c>
      <c r="I182" s="118">
        <v>2</v>
      </c>
      <c r="J182" s="90">
        <f t="shared" si="9"/>
        <v>1.54888888888889</v>
      </c>
      <c r="K182" s="91">
        <v>1</v>
      </c>
      <c r="L182" s="92">
        <f t="shared" si="10"/>
        <v>3.09777777777778</v>
      </c>
      <c r="M182" s="126"/>
      <c r="N182" s="120"/>
      <c r="O182" s="120"/>
      <c r="P182" s="120"/>
      <c r="Q182" s="120"/>
      <c r="R182" s="120"/>
      <c r="S182" s="126"/>
      <c r="T182" s="132"/>
      <c r="U182" s="99">
        <f t="shared" si="11"/>
        <v>3.09777777777778</v>
      </c>
    </row>
    <row r="183" ht="21" customHeight="1" spans="1:21">
      <c r="A183" s="59" t="s">
        <v>57</v>
      </c>
      <c r="B183" s="59" t="s">
        <v>67</v>
      </c>
      <c r="C183" s="120" t="s">
        <v>101</v>
      </c>
      <c r="D183" s="116">
        <v>8</v>
      </c>
      <c r="E183" s="120" t="s">
        <v>211</v>
      </c>
      <c r="F183" s="118">
        <v>77</v>
      </c>
      <c r="G183" s="118">
        <v>6</v>
      </c>
      <c r="H183" s="118">
        <v>6</v>
      </c>
      <c r="I183" s="118">
        <v>2</v>
      </c>
      <c r="J183" s="90">
        <f t="shared" si="9"/>
        <v>1.35555555555556</v>
      </c>
      <c r="K183" s="127">
        <v>1</v>
      </c>
      <c r="L183" s="92">
        <f t="shared" si="10"/>
        <v>2.71111111111111</v>
      </c>
      <c r="M183" s="126"/>
      <c r="N183" s="120"/>
      <c r="O183" s="120"/>
      <c r="P183" s="120"/>
      <c r="Q183" s="120"/>
      <c r="R183" s="120"/>
      <c r="S183" s="126"/>
      <c r="T183" s="132"/>
      <c r="U183" s="99">
        <f t="shared" si="11"/>
        <v>2.71111111111111</v>
      </c>
    </row>
    <row r="184" spans="1:21">
      <c r="A184" s="122"/>
      <c r="B184" s="123"/>
      <c r="C184" s="124"/>
      <c r="D184" s="123"/>
      <c r="E184" s="124"/>
      <c r="F184" s="125"/>
      <c r="G184" s="125"/>
      <c r="H184" s="125"/>
      <c r="I184" s="125"/>
      <c r="J184" s="128"/>
      <c r="K184" s="129"/>
      <c r="L184" s="130"/>
      <c r="M184" s="131"/>
      <c r="N184" s="124"/>
      <c r="O184" s="124"/>
      <c r="P184" s="124"/>
      <c r="Q184" s="124"/>
      <c r="R184" s="124"/>
      <c r="S184" s="131"/>
      <c r="T184" s="133"/>
      <c r="U184" s="134"/>
    </row>
    <row r="185" spans="1:21">
      <c r="A185" s="122"/>
      <c r="B185" s="123"/>
      <c r="C185" s="124"/>
      <c r="D185" s="123"/>
      <c r="E185" s="124"/>
      <c r="F185" s="125"/>
      <c r="G185" s="125"/>
      <c r="H185" s="125"/>
      <c r="I185" s="125"/>
      <c r="J185" s="128"/>
      <c r="K185" s="129"/>
      <c r="L185" s="130"/>
      <c r="M185" s="131"/>
      <c r="N185" s="124"/>
      <c r="O185" s="124"/>
      <c r="P185" s="124"/>
      <c r="Q185" s="124"/>
      <c r="R185" s="124"/>
      <c r="S185" s="131"/>
      <c r="T185" s="133"/>
      <c r="U185" s="134"/>
    </row>
    <row r="186" spans="1:21">
      <c r="A186" s="122"/>
      <c r="B186" s="123"/>
      <c r="C186" s="124"/>
      <c r="D186" s="123"/>
      <c r="E186" s="124"/>
      <c r="F186" s="125"/>
      <c r="G186" s="125"/>
      <c r="H186" s="125"/>
      <c r="I186" s="125"/>
      <c r="J186" s="128"/>
      <c r="K186" s="129"/>
      <c r="L186" s="130"/>
      <c r="M186" s="131"/>
      <c r="N186" s="124"/>
      <c r="O186" s="124"/>
      <c r="P186" s="124"/>
      <c r="Q186" s="124"/>
      <c r="R186" s="124"/>
      <c r="S186" s="131"/>
      <c r="T186" s="133"/>
      <c r="U186" s="134"/>
    </row>
    <row r="187" spans="1:21">
      <c r="A187" s="122"/>
      <c r="B187" s="123"/>
      <c r="C187" s="124"/>
      <c r="D187" s="123"/>
      <c r="E187" s="124"/>
      <c r="F187" s="125"/>
      <c r="G187" s="125"/>
      <c r="H187" s="125"/>
      <c r="I187" s="125"/>
      <c r="J187" s="128"/>
      <c r="K187" s="129"/>
      <c r="L187" s="130"/>
      <c r="M187" s="131"/>
      <c r="N187" s="124"/>
      <c r="O187" s="124"/>
      <c r="P187" s="124"/>
      <c r="Q187" s="124"/>
      <c r="R187" s="124"/>
      <c r="S187" s="131"/>
      <c r="T187" s="133"/>
      <c r="U187" s="134"/>
    </row>
    <row r="188" spans="1:21">
      <c r="A188" s="122"/>
      <c r="B188" s="123"/>
      <c r="C188" s="124"/>
      <c r="D188" s="123"/>
      <c r="E188" s="124"/>
      <c r="F188" s="125"/>
      <c r="G188" s="125"/>
      <c r="H188" s="125"/>
      <c r="I188" s="125"/>
      <c r="J188" s="128"/>
      <c r="K188" s="129"/>
      <c r="L188" s="130"/>
      <c r="M188" s="131"/>
      <c r="N188" s="124"/>
      <c r="O188" s="124"/>
      <c r="P188" s="124"/>
      <c r="Q188" s="124"/>
      <c r="R188" s="124"/>
      <c r="S188" s="131"/>
      <c r="T188" s="133"/>
      <c r="U188" s="134"/>
    </row>
    <row r="189" spans="1:21">
      <c r="A189" s="122"/>
      <c r="B189" s="123"/>
      <c r="C189" s="124"/>
      <c r="D189" s="123"/>
      <c r="E189" s="124"/>
      <c r="F189" s="125"/>
      <c r="G189" s="125"/>
      <c r="H189" s="125"/>
      <c r="I189" s="125"/>
      <c r="J189" s="128"/>
      <c r="K189" s="129"/>
      <c r="L189" s="130"/>
      <c r="M189" s="131"/>
      <c r="N189" s="124"/>
      <c r="O189" s="124"/>
      <c r="P189" s="124"/>
      <c r="Q189" s="124"/>
      <c r="R189" s="124"/>
      <c r="S189" s="131"/>
      <c r="T189" s="133"/>
      <c r="U189" s="134"/>
    </row>
    <row r="190" spans="1:21">
      <c r="A190" s="122"/>
      <c r="B190" s="123"/>
      <c r="C190" s="124"/>
      <c r="D190" s="123"/>
      <c r="E190" s="124"/>
      <c r="F190" s="125"/>
      <c r="G190" s="125"/>
      <c r="H190" s="125"/>
      <c r="I190" s="125"/>
      <c r="J190" s="128"/>
      <c r="K190" s="129"/>
      <c r="L190" s="130"/>
      <c r="M190" s="131"/>
      <c r="N190" s="124"/>
      <c r="O190" s="124"/>
      <c r="P190" s="124"/>
      <c r="Q190" s="124"/>
      <c r="R190" s="124"/>
      <c r="S190" s="131"/>
      <c r="T190" s="133"/>
      <c r="U190" s="134"/>
    </row>
    <row r="191" spans="1:21">
      <c r="A191" s="122"/>
      <c r="B191" s="123"/>
      <c r="C191" s="124"/>
      <c r="D191" s="123"/>
      <c r="E191" s="124"/>
      <c r="F191" s="125"/>
      <c r="G191" s="125"/>
      <c r="H191" s="125"/>
      <c r="I191" s="125"/>
      <c r="J191" s="128"/>
      <c r="K191" s="129"/>
      <c r="L191" s="130"/>
      <c r="M191" s="131"/>
      <c r="N191" s="124"/>
      <c r="O191" s="124"/>
      <c r="P191" s="124"/>
      <c r="Q191" s="124"/>
      <c r="R191" s="124"/>
      <c r="S191" s="131"/>
      <c r="T191" s="133"/>
      <c r="U191" s="134"/>
    </row>
    <row r="192" spans="1:21">
      <c r="A192" s="122"/>
      <c r="B192" s="123"/>
      <c r="C192" s="124"/>
      <c r="D192" s="123"/>
      <c r="E192" s="124"/>
      <c r="F192" s="125"/>
      <c r="G192" s="125"/>
      <c r="H192" s="125"/>
      <c r="I192" s="125"/>
      <c r="J192" s="128"/>
      <c r="K192" s="129"/>
      <c r="L192" s="130"/>
      <c r="M192" s="131"/>
      <c r="N192" s="124"/>
      <c r="O192" s="124"/>
      <c r="P192" s="124"/>
      <c r="Q192" s="124"/>
      <c r="R192" s="124"/>
      <c r="S192" s="131"/>
      <c r="T192" s="133"/>
      <c r="U192" s="134"/>
    </row>
    <row r="193" spans="1:21">
      <c r="A193" s="122"/>
      <c r="B193" s="123"/>
      <c r="C193" s="124"/>
      <c r="D193" s="123"/>
      <c r="E193" s="124"/>
      <c r="F193" s="125"/>
      <c r="G193" s="125"/>
      <c r="H193" s="125"/>
      <c r="I193" s="125"/>
      <c r="J193" s="128"/>
      <c r="K193" s="129"/>
      <c r="L193" s="130"/>
      <c r="M193" s="131"/>
      <c r="N193" s="124"/>
      <c r="O193" s="124"/>
      <c r="P193" s="124"/>
      <c r="Q193" s="124"/>
      <c r="R193" s="124"/>
      <c r="S193" s="131"/>
      <c r="T193" s="133"/>
      <c r="U193" s="134"/>
    </row>
    <row r="194" spans="1:21">
      <c r="A194" s="122"/>
      <c r="B194" s="123"/>
      <c r="C194" s="124"/>
      <c r="D194" s="123"/>
      <c r="E194" s="124"/>
      <c r="F194" s="125"/>
      <c r="G194" s="125"/>
      <c r="H194" s="125"/>
      <c r="I194" s="125"/>
      <c r="J194" s="128"/>
      <c r="K194" s="129"/>
      <c r="L194" s="130"/>
      <c r="M194" s="131"/>
      <c r="N194" s="124"/>
      <c r="O194" s="124"/>
      <c r="P194" s="124"/>
      <c r="Q194" s="124"/>
      <c r="R194" s="124"/>
      <c r="S194" s="131"/>
      <c r="T194" s="133"/>
      <c r="U194" s="134"/>
    </row>
    <row r="195" spans="1:21">
      <c r="A195" s="122"/>
      <c r="B195" s="123"/>
      <c r="C195" s="124"/>
      <c r="D195" s="123"/>
      <c r="E195" s="124"/>
      <c r="F195" s="125"/>
      <c r="G195" s="125"/>
      <c r="H195" s="125"/>
      <c r="I195" s="125"/>
      <c r="J195" s="128"/>
      <c r="K195" s="129"/>
      <c r="L195" s="130"/>
      <c r="M195" s="131"/>
      <c r="N195" s="124"/>
      <c r="O195" s="124"/>
      <c r="P195" s="124"/>
      <c r="Q195" s="124"/>
      <c r="R195" s="124"/>
      <c r="S195" s="131"/>
      <c r="T195" s="133"/>
      <c r="U195" s="134"/>
    </row>
    <row r="196" spans="1:21">
      <c r="A196" s="122"/>
      <c r="B196" s="123"/>
      <c r="C196" s="124"/>
      <c r="D196" s="123"/>
      <c r="E196" s="124"/>
      <c r="F196" s="125"/>
      <c r="G196" s="125"/>
      <c r="H196" s="125"/>
      <c r="I196" s="125"/>
      <c r="J196" s="128"/>
      <c r="K196" s="129"/>
      <c r="L196" s="130"/>
      <c r="M196" s="131"/>
      <c r="N196" s="124"/>
      <c r="O196" s="124"/>
      <c r="P196" s="124"/>
      <c r="Q196" s="124"/>
      <c r="R196" s="124"/>
      <c r="S196" s="131"/>
      <c r="T196" s="133"/>
      <c r="U196" s="134"/>
    </row>
    <row r="197" spans="1:21">
      <c r="A197" s="122"/>
      <c r="B197" s="123"/>
      <c r="C197" s="124"/>
      <c r="D197" s="123"/>
      <c r="E197" s="124"/>
      <c r="F197" s="125"/>
      <c r="G197" s="125"/>
      <c r="H197" s="125"/>
      <c r="I197" s="125"/>
      <c r="J197" s="128"/>
      <c r="K197" s="129"/>
      <c r="L197" s="130"/>
      <c r="M197" s="131"/>
      <c r="N197" s="124"/>
      <c r="O197" s="124"/>
      <c r="P197" s="124"/>
      <c r="Q197" s="124"/>
      <c r="R197" s="124"/>
      <c r="S197" s="131"/>
      <c r="T197" s="133"/>
      <c r="U197" s="134"/>
    </row>
    <row r="198" spans="1:21">
      <c r="A198" s="122"/>
      <c r="B198" s="123"/>
      <c r="C198" s="124"/>
      <c r="D198" s="123"/>
      <c r="E198" s="124"/>
      <c r="F198" s="125"/>
      <c r="G198" s="125"/>
      <c r="H198" s="125"/>
      <c r="I198" s="125"/>
      <c r="J198" s="128"/>
      <c r="K198" s="129"/>
      <c r="L198" s="130"/>
      <c r="M198" s="131"/>
      <c r="N198" s="124"/>
      <c r="O198" s="124"/>
      <c r="P198" s="124"/>
      <c r="Q198" s="124"/>
      <c r="R198" s="124"/>
      <c r="S198" s="131"/>
      <c r="T198" s="133"/>
      <c r="U198" s="134"/>
    </row>
    <row r="199" spans="1:21">
      <c r="A199" s="122"/>
      <c r="B199" s="123"/>
      <c r="C199" s="124"/>
      <c r="D199" s="123"/>
      <c r="E199" s="124"/>
      <c r="F199" s="125"/>
      <c r="G199" s="125"/>
      <c r="H199" s="125"/>
      <c r="I199" s="125"/>
      <c r="J199" s="128"/>
      <c r="K199" s="129"/>
      <c r="L199" s="130"/>
      <c r="M199" s="131"/>
      <c r="N199" s="124"/>
      <c r="O199" s="124"/>
      <c r="P199" s="124"/>
      <c r="Q199" s="124"/>
      <c r="R199" s="124"/>
      <c r="S199" s="131"/>
      <c r="T199" s="133"/>
      <c r="U199" s="134"/>
    </row>
    <row r="200" spans="1:21">
      <c r="A200" s="122"/>
      <c r="B200" s="123"/>
      <c r="C200" s="124"/>
      <c r="D200" s="123"/>
      <c r="E200" s="124"/>
      <c r="F200" s="125"/>
      <c r="G200" s="125"/>
      <c r="H200" s="125"/>
      <c r="I200" s="125"/>
      <c r="J200" s="128"/>
      <c r="K200" s="129"/>
      <c r="L200" s="130"/>
      <c r="M200" s="131"/>
      <c r="N200" s="124"/>
      <c r="O200" s="124"/>
      <c r="P200" s="124"/>
      <c r="Q200" s="124"/>
      <c r="R200" s="124"/>
      <c r="S200" s="131"/>
      <c r="T200" s="133"/>
      <c r="U200" s="134"/>
    </row>
    <row r="201" spans="1:21">
      <c r="A201" s="122"/>
      <c r="B201" s="123"/>
      <c r="C201" s="124"/>
      <c r="D201" s="123"/>
      <c r="E201" s="124"/>
      <c r="F201" s="125"/>
      <c r="G201" s="125"/>
      <c r="H201" s="125"/>
      <c r="I201" s="125"/>
      <c r="J201" s="128"/>
      <c r="K201" s="129"/>
      <c r="L201" s="130"/>
      <c r="M201" s="131"/>
      <c r="N201" s="124"/>
      <c r="O201" s="124"/>
      <c r="P201" s="124"/>
      <c r="Q201" s="124"/>
      <c r="R201" s="124"/>
      <c r="S201" s="131"/>
      <c r="T201" s="133"/>
      <c r="U201" s="134"/>
    </row>
    <row r="202" spans="1:21">
      <c r="A202" s="122"/>
      <c r="B202" s="123"/>
      <c r="C202" s="124"/>
      <c r="D202" s="123"/>
      <c r="E202" s="124"/>
      <c r="F202" s="125"/>
      <c r="G202" s="125"/>
      <c r="H202" s="125"/>
      <c r="I202" s="125"/>
      <c r="J202" s="128"/>
      <c r="K202" s="129"/>
      <c r="L202" s="130"/>
      <c r="M202" s="131"/>
      <c r="N202" s="124"/>
      <c r="O202" s="124"/>
      <c r="P202" s="124"/>
      <c r="Q202" s="124"/>
      <c r="R202" s="124"/>
      <c r="S202" s="131"/>
      <c r="T202" s="133"/>
      <c r="U202" s="134"/>
    </row>
    <row r="203" spans="1:21">
      <c r="A203" s="122"/>
      <c r="B203" s="123"/>
      <c r="C203" s="124"/>
      <c r="D203" s="123"/>
      <c r="E203" s="124"/>
      <c r="F203" s="125"/>
      <c r="G203" s="125"/>
      <c r="H203" s="125"/>
      <c r="I203" s="125"/>
      <c r="J203" s="128"/>
      <c r="K203" s="129"/>
      <c r="L203" s="130"/>
      <c r="M203" s="131"/>
      <c r="N203" s="124"/>
      <c r="O203" s="124"/>
      <c r="P203" s="124"/>
      <c r="Q203" s="124"/>
      <c r="R203" s="124"/>
      <c r="S203" s="131"/>
      <c r="T203" s="133"/>
      <c r="U203" s="134"/>
    </row>
    <row r="204" spans="1:21">
      <c r="A204" s="122"/>
      <c r="B204" s="123"/>
      <c r="C204" s="124"/>
      <c r="D204" s="123"/>
      <c r="E204" s="124"/>
      <c r="F204" s="125"/>
      <c r="G204" s="125"/>
      <c r="H204" s="125"/>
      <c r="I204" s="125"/>
      <c r="J204" s="128"/>
      <c r="K204" s="129"/>
      <c r="L204" s="130"/>
      <c r="M204" s="131"/>
      <c r="N204" s="124"/>
      <c r="O204" s="124"/>
      <c r="P204" s="124"/>
      <c r="Q204" s="124"/>
      <c r="R204" s="124"/>
      <c r="S204" s="131"/>
      <c r="T204" s="133"/>
      <c r="U204" s="134"/>
    </row>
    <row r="205" spans="1:21">
      <c r="A205" s="135"/>
      <c r="B205" s="136"/>
      <c r="C205" s="137"/>
      <c r="D205" s="136"/>
      <c r="E205" s="137"/>
      <c r="F205" s="138"/>
      <c r="G205" s="138"/>
      <c r="H205" s="138"/>
      <c r="I205" s="138"/>
      <c r="J205" s="139"/>
      <c r="K205" s="140"/>
      <c r="L205" s="141"/>
      <c r="M205" s="142"/>
      <c r="N205" s="137"/>
      <c r="O205" s="137"/>
      <c r="P205" s="137"/>
      <c r="Q205" s="137"/>
      <c r="R205" s="137"/>
      <c r="S205" s="142"/>
      <c r="T205" s="143"/>
      <c r="U205" s="144"/>
    </row>
    <row r="206" spans="1:21">
      <c r="A206" s="135"/>
      <c r="B206" s="136"/>
      <c r="C206" s="137"/>
      <c r="D206" s="136"/>
      <c r="E206" s="137"/>
      <c r="F206" s="138"/>
      <c r="G206" s="138"/>
      <c r="H206" s="138"/>
      <c r="I206" s="138"/>
      <c r="J206" s="139"/>
      <c r="K206" s="140"/>
      <c r="L206" s="141"/>
      <c r="M206" s="142"/>
      <c r="N206" s="137"/>
      <c r="O206" s="137"/>
      <c r="P206" s="137"/>
      <c r="Q206" s="137"/>
      <c r="R206" s="137"/>
      <c r="S206" s="142"/>
      <c r="T206" s="143"/>
      <c r="U206" s="144"/>
    </row>
    <row r="207" spans="1:21">
      <c r="A207" s="135"/>
      <c r="B207" s="136"/>
      <c r="C207" s="137"/>
      <c r="D207" s="136"/>
      <c r="E207" s="137"/>
      <c r="F207" s="138"/>
      <c r="G207" s="138"/>
      <c r="H207" s="138"/>
      <c r="I207" s="138"/>
      <c r="J207" s="139"/>
      <c r="K207" s="140"/>
      <c r="L207" s="141"/>
      <c r="M207" s="142"/>
      <c r="N207" s="137"/>
      <c r="O207" s="137"/>
      <c r="P207" s="137"/>
      <c r="Q207" s="137"/>
      <c r="R207" s="137"/>
      <c r="S207" s="142"/>
      <c r="T207" s="143"/>
      <c r="U207" s="144"/>
    </row>
    <row r="208" spans="1:21">
      <c r="A208" s="135"/>
      <c r="B208" s="136"/>
      <c r="C208" s="137"/>
      <c r="D208" s="136"/>
      <c r="E208" s="137"/>
      <c r="F208" s="138"/>
      <c r="G208" s="138"/>
      <c r="H208" s="138"/>
      <c r="I208" s="138"/>
      <c r="J208" s="139"/>
      <c r="K208" s="140"/>
      <c r="L208" s="141"/>
      <c r="M208" s="142"/>
      <c r="N208" s="137"/>
      <c r="O208" s="137"/>
      <c r="P208" s="137"/>
      <c r="Q208" s="137"/>
      <c r="R208" s="137"/>
      <c r="S208" s="142"/>
      <c r="T208" s="143"/>
      <c r="U208" s="144"/>
    </row>
    <row r="209" spans="1:21">
      <c r="A209" s="135"/>
      <c r="B209" s="136"/>
      <c r="C209" s="137"/>
      <c r="D209" s="136"/>
      <c r="E209" s="137"/>
      <c r="F209" s="138"/>
      <c r="G209" s="138"/>
      <c r="H209" s="138"/>
      <c r="I209" s="138"/>
      <c r="J209" s="139"/>
      <c r="K209" s="140"/>
      <c r="L209" s="141"/>
      <c r="M209" s="142"/>
      <c r="N209" s="137"/>
      <c r="O209" s="137"/>
      <c r="P209" s="137"/>
      <c r="Q209" s="137"/>
      <c r="R209" s="137"/>
      <c r="S209" s="142"/>
      <c r="T209" s="143"/>
      <c r="U209" s="144"/>
    </row>
    <row r="210" spans="1:21">
      <c r="A210" s="135"/>
      <c r="B210" s="136"/>
      <c r="C210" s="137"/>
      <c r="D210" s="136"/>
      <c r="E210" s="137"/>
      <c r="F210" s="138"/>
      <c r="G210" s="138"/>
      <c r="H210" s="138"/>
      <c r="I210" s="138"/>
      <c r="J210" s="139"/>
      <c r="K210" s="140"/>
      <c r="L210" s="141"/>
      <c r="M210" s="142"/>
      <c r="N210" s="137"/>
      <c r="O210" s="137"/>
      <c r="P210" s="137"/>
      <c r="Q210" s="137"/>
      <c r="R210" s="137"/>
      <c r="S210" s="142"/>
      <c r="T210" s="143"/>
      <c r="U210" s="144"/>
    </row>
    <row r="211" spans="1:21">
      <c r="A211" s="135"/>
      <c r="B211" s="136"/>
      <c r="C211" s="137"/>
      <c r="D211" s="136"/>
      <c r="E211" s="137"/>
      <c r="F211" s="138"/>
      <c r="G211" s="138"/>
      <c r="H211" s="138"/>
      <c r="I211" s="138"/>
      <c r="J211" s="139"/>
      <c r="K211" s="140"/>
      <c r="L211" s="141"/>
      <c r="M211" s="142"/>
      <c r="N211" s="137"/>
      <c r="O211" s="137"/>
      <c r="P211" s="137"/>
      <c r="Q211" s="137"/>
      <c r="R211" s="137"/>
      <c r="S211" s="142"/>
      <c r="T211" s="143"/>
      <c r="U211" s="144"/>
    </row>
    <row r="212" spans="1:21">
      <c r="A212" s="135"/>
      <c r="B212" s="136"/>
      <c r="C212" s="137"/>
      <c r="D212" s="136"/>
      <c r="E212" s="137"/>
      <c r="F212" s="138"/>
      <c r="G212" s="138"/>
      <c r="H212" s="138"/>
      <c r="I212" s="138"/>
      <c r="J212" s="139"/>
      <c r="K212" s="140"/>
      <c r="L212" s="141"/>
      <c r="M212" s="142"/>
      <c r="N212" s="137"/>
      <c r="O212" s="137"/>
      <c r="P212" s="137"/>
      <c r="Q212" s="137"/>
      <c r="R212" s="137"/>
      <c r="S212" s="142"/>
      <c r="T212" s="143"/>
      <c r="U212" s="144"/>
    </row>
    <row r="213" spans="1:21">
      <c r="A213" s="135"/>
      <c r="B213" s="136"/>
      <c r="C213" s="137"/>
      <c r="D213" s="136"/>
      <c r="E213" s="137"/>
      <c r="F213" s="138"/>
      <c r="G213" s="138"/>
      <c r="H213" s="138"/>
      <c r="I213" s="138"/>
      <c r="J213" s="139"/>
      <c r="K213" s="140"/>
      <c r="L213" s="141"/>
      <c r="M213" s="142"/>
      <c r="N213" s="137"/>
      <c r="O213" s="137"/>
      <c r="P213" s="137"/>
      <c r="Q213" s="137"/>
      <c r="R213" s="137"/>
      <c r="S213" s="142"/>
      <c r="T213" s="143"/>
      <c r="U213" s="144"/>
    </row>
    <row r="214" spans="1:21">
      <c r="A214" s="135"/>
      <c r="B214" s="136"/>
      <c r="C214" s="137"/>
      <c r="D214" s="136"/>
      <c r="E214" s="137"/>
      <c r="F214" s="138"/>
      <c r="G214" s="138"/>
      <c r="H214" s="138"/>
      <c r="I214" s="138"/>
      <c r="J214" s="139"/>
      <c r="K214" s="140"/>
      <c r="L214" s="141"/>
      <c r="M214" s="142"/>
      <c r="N214" s="137"/>
      <c r="O214" s="137"/>
      <c r="P214" s="137"/>
      <c r="Q214" s="137"/>
      <c r="R214" s="137"/>
      <c r="S214" s="142"/>
      <c r="T214" s="143"/>
      <c r="U214" s="144"/>
    </row>
    <row r="215" spans="1:21">
      <c r="A215" s="135"/>
      <c r="B215" s="136"/>
      <c r="C215" s="137"/>
      <c r="D215" s="136"/>
      <c r="E215" s="137"/>
      <c r="F215" s="138"/>
      <c r="G215" s="138"/>
      <c r="H215" s="138"/>
      <c r="I215" s="138"/>
      <c r="J215" s="139"/>
      <c r="K215" s="140"/>
      <c r="L215" s="141"/>
      <c r="M215" s="142"/>
      <c r="N215" s="137"/>
      <c r="O215" s="137"/>
      <c r="P215" s="137"/>
      <c r="Q215" s="137"/>
      <c r="R215" s="137"/>
      <c r="S215" s="142"/>
      <c r="T215" s="143"/>
      <c r="U215" s="144"/>
    </row>
    <row r="216" spans="1:21">
      <c r="A216" s="135"/>
      <c r="B216" s="136"/>
      <c r="C216" s="137"/>
      <c r="D216" s="136"/>
      <c r="E216" s="137"/>
      <c r="F216" s="138"/>
      <c r="G216" s="138"/>
      <c r="H216" s="138"/>
      <c r="I216" s="138"/>
      <c r="J216" s="139"/>
      <c r="K216" s="140"/>
      <c r="L216" s="141"/>
      <c r="M216" s="142"/>
      <c r="N216" s="137"/>
      <c r="O216" s="137"/>
      <c r="P216" s="137"/>
      <c r="Q216" s="137"/>
      <c r="R216" s="137"/>
      <c r="S216" s="142"/>
      <c r="T216" s="143"/>
      <c r="U216" s="144"/>
    </row>
    <row r="217" spans="1:21">
      <c r="A217" s="135"/>
      <c r="B217" s="136"/>
      <c r="C217" s="137"/>
      <c r="D217" s="136"/>
      <c r="E217" s="137"/>
      <c r="F217" s="138"/>
      <c r="G217" s="138"/>
      <c r="H217" s="138"/>
      <c r="I217" s="138"/>
      <c r="J217" s="139"/>
      <c r="K217" s="140"/>
      <c r="L217" s="141"/>
      <c r="M217" s="142"/>
      <c r="N217" s="137"/>
      <c r="O217" s="137"/>
      <c r="P217" s="137"/>
      <c r="Q217" s="137"/>
      <c r="R217" s="137"/>
      <c r="S217" s="142"/>
      <c r="T217" s="143"/>
      <c r="U217" s="144"/>
    </row>
    <row r="218" spans="1:21">
      <c r="A218" s="135"/>
      <c r="B218" s="136"/>
      <c r="C218" s="137"/>
      <c r="D218" s="136"/>
      <c r="E218" s="137"/>
      <c r="F218" s="138"/>
      <c r="G218" s="138"/>
      <c r="H218" s="138"/>
      <c r="I218" s="138"/>
      <c r="J218" s="139"/>
      <c r="K218" s="140"/>
      <c r="L218" s="141"/>
      <c r="M218" s="142"/>
      <c r="N218" s="137"/>
      <c r="O218" s="137"/>
      <c r="P218" s="137"/>
      <c r="Q218" s="137"/>
      <c r="R218" s="137"/>
      <c r="S218" s="142"/>
      <c r="T218" s="143"/>
      <c r="U218" s="144"/>
    </row>
    <row r="219" spans="1:21">
      <c r="A219" s="135"/>
      <c r="B219" s="136"/>
      <c r="C219" s="137"/>
      <c r="D219" s="136"/>
      <c r="E219" s="137"/>
      <c r="F219" s="138"/>
      <c r="G219" s="138"/>
      <c r="H219" s="138"/>
      <c r="I219" s="138"/>
      <c r="J219" s="139"/>
      <c r="K219" s="140"/>
      <c r="L219" s="141"/>
      <c r="M219" s="142"/>
      <c r="N219" s="137"/>
      <c r="O219" s="137"/>
      <c r="P219" s="137"/>
      <c r="Q219" s="137"/>
      <c r="R219" s="137"/>
      <c r="S219" s="142"/>
      <c r="T219" s="143"/>
      <c r="U219" s="144"/>
    </row>
    <row r="220" spans="1:21">
      <c r="A220" s="135"/>
      <c r="B220" s="136"/>
      <c r="C220" s="137"/>
      <c r="D220" s="136"/>
      <c r="E220" s="137"/>
      <c r="F220" s="138"/>
      <c r="G220" s="138"/>
      <c r="H220" s="138"/>
      <c r="I220" s="138"/>
      <c r="J220" s="139"/>
      <c r="K220" s="140"/>
      <c r="L220" s="141"/>
      <c r="M220" s="142"/>
      <c r="N220" s="137"/>
      <c r="O220" s="137"/>
      <c r="P220" s="137"/>
      <c r="Q220" s="137"/>
      <c r="R220" s="137"/>
      <c r="S220" s="142"/>
      <c r="T220" s="143"/>
      <c r="U220" s="144"/>
    </row>
    <row r="221" spans="1:21">
      <c r="A221" s="135"/>
      <c r="B221" s="136"/>
      <c r="C221" s="137"/>
      <c r="D221" s="136"/>
      <c r="E221" s="137"/>
      <c r="F221" s="138"/>
      <c r="G221" s="138"/>
      <c r="H221" s="138"/>
      <c r="I221" s="138"/>
      <c r="J221" s="139"/>
      <c r="K221" s="140"/>
      <c r="L221" s="141"/>
      <c r="M221" s="142"/>
      <c r="N221" s="137"/>
      <c r="O221" s="137"/>
      <c r="P221" s="137"/>
      <c r="Q221" s="137"/>
      <c r="R221" s="137"/>
      <c r="S221" s="142"/>
      <c r="T221" s="143"/>
      <c r="U221" s="144"/>
    </row>
    <row r="222" spans="1:21">
      <c r="A222" s="135"/>
      <c r="B222" s="136"/>
      <c r="C222" s="137"/>
      <c r="D222" s="136"/>
      <c r="E222" s="137"/>
      <c r="F222" s="138"/>
      <c r="G222" s="138"/>
      <c r="H222" s="138"/>
      <c r="I222" s="138"/>
      <c r="J222" s="139"/>
      <c r="K222" s="140"/>
      <c r="L222" s="141"/>
      <c r="M222" s="142"/>
      <c r="N222" s="137"/>
      <c r="O222" s="137"/>
      <c r="P222" s="137"/>
      <c r="Q222" s="137"/>
      <c r="R222" s="137"/>
      <c r="S222" s="142"/>
      <c r="T222" s="143"/>
      <c r="U222" s="144"/>
    </row>
    <row r="223" spans="1:21">
      <c r="A223" s="135"/>
      <c r="B223" s="136"/>
      <c r="C223" s="137"/>
      <c r="D223" s="136"/>
      <c r="E223" s="137"/>
      <c r="F223" s="138"/>
      <c r="G223" s="138"/>
      <c r="H223" s="138"/>
      <c r="I223" s="138"/>
      <c r="J223" s="139"/>
      <c r="K223" s="140"/>
      <c r="L223" s="141"/>
      <c r="M223" s="142"/>
      <c r="N223" s="137"/>
      <c r="O223" s="137"/>
      <c r="P223" s="137"/>
      <c r="Q223" s="137"/>
      <c r="R223" s="137"/>
      <c r="S223" s="142"/>
      <c r="T223" s="143"/>
      <c r="U223" s="144"/>
    </row>
    <row r="224" spans="1:21">
      <c r="A224" s="135"/>
      <c r="B224" s="136"/>
      <c r="C224" s="137"/>
      <c r="D224" s="136"/>
      <c r="E224" s="137"/>
      <c r="F224" s="138"/>
      <c r="G224" s="138"/>
      <c r="H224" s="138"/>
      <c r="I224" s="138"/>
      <c r="J224" s="139"/>
      <c r="K224" s="140"/>
      <c r="L224" s="141"/>
      <c r="M224" s="142"/>
      <c r="N224" s="137"/>
      <c r="O224" s="137"/>
      <c r="P224" s="137"/>
      <c r="Q224" s="137"/>
      <c r="R224" s="137"/>
      <c r="S224" s="142"/>
      <c r="T224" s="143"/>
      <c r="U224" s="144"/>
    </row>
  </sheetData>
  <autoFilter ref="A1:U183">
    <extLst/>
  </autoFilter>
  <mergeCells count="117">
    <mergeCell ref="A1:U1"/>
    <mergeCell ref="A2:B2"/>
    <mergeCell ref="C2:D2"/>
    <mergeCell ref="J2:K2"/>
    <mergeCell ref="L2:M2"/>
    <mergeCell ref="A3:U3"/>
    <mergeCell ref="C4:L4"/>
    <mergeCell ref="M4:T4"/>
    <mergeCell ref="A4:A5"/>
    <mergeCell ref="A6:A7"/>
    <mergeCell ref="A8:A11"/>
    <mergeCell ref="A12:A15"/>
    <mergeCell ref="A16:A25"/>
    <mergeCell ref="A26:A28"/>
    <mergeCell ref="A29:A31"/>
    <mergeCell ref="A32:A37"/>
    <mergeCell ref="A38:A52"/>
    <mergeCell ref="A53:A66"/>
    <mergeCell ref="A67:A71"/>
    <mergeCell ref="A72:A75"/>
    <mergeCell ref="A76:A79"/>
    <mergeCell ref="A80:A83"/>
    <mergeCell ref="A84:A87"/>
    <mergeCell ref="A88:A93"/>
    <mergeCell ref="A94:A98"/>
    <mergeCell ref="A99:A101"/>
    <mergeCell ref="A102:A103"/>
    <mergeCell ref="A104:A106"/>
    <mergeCell ref="A107:A110"/>
    <mergeCell ref="A111:A127"/>
    <mergeCell ref="A128:A130"/>
    <mergeCell ref="A131:A136"/>
    <mergeCell ref="A137:A141"/>
    <mergeCell ref="A142:A145"/>
    <mergeCell ref="A146:A160"/>
    <mergeCell ref="A161:A164"/>
    <mergeCell ref="A165:A166"/>
    <mergeCell ref="A167:A168"/>
    <mergeCell ref="A169:A170"/>
    <mergeCell ref="A172:A173"/>
    <mergeCell ref="A174:A175"/>
    <mergeCell ref="B4:B5"/>
    <mergeCell ref="B6:B7"/>
    <mergeCell ref="B8:B11"/>
    <mergeCell ref="B12:B15"/>
    <mergeCell ref="B16:B25"/>
    <mergeCell ref="B26:B28"/>
    <mergeCell ref="B29:B31"/>
    <mergeCell ref="B32:B37"/>
    <mergeCell ref="B38:B52"/>
    <mergeCell ref="B53:B66"/>
    <mergeCell ref="B67:B71"/>
    <mergeCell ref="B72:B75"/>
    <mergeCell ref="B76:B79"/>
    <mergeCell ref="B80:B83"/>
    <mergeCell ref="B84:B87"/>
    <mergeCell ref="B88:B93"/>
    <mergeCell ref="B94:B98"/>
    <mergeCell ref="B99:B101"/>
    <mergeCell ref="B102:B103"/>
    <mergeCell ref="B104:B106"/>
    <mergeCell ref="B107:B110"/>
    <mergeCell ref="B111:B127"/>
    <mergeCell ref="B128:B130"/>
    <mergeCell ref="B131:B136"/>
    <mergeCell ref="B137:B141"/>
    <mergeCell ref="B142:B145"/>
    <mergeCell ref="B146:B160"/>
    <mergeCell ref="B161:B164"/>
    <mergeCell ref="B165:B166"/>
    <mergeCell ref="B167:B168"/>
    <mergeCell ref="B169:B170"/>
    <mergeCell ref="B172:B173"/>
    <mergeCell ref="B174:B175"/>
    <mergeCell ref="C8:C9"/>
    <mergeCell ref="C10:C11"/>
    <mergeCell ref="C12:C13"/>
    <mergeCell ref="C14:C15"/>
    <mergeCell ref="C19:C25"/>
    <mergeCell ref="C27:C28"/>
    <mergeCell ref="C29:C31"/>
    <mergeCell ref="C33:C34"/>
    <mergeCell ref="C35:C37"/>
    <mergeCell ref="C38:C52"/>
    <mergeCell ref="C53:C66"/>
    <mergeCell ref="C67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1:C93"/>
    <mergeCell ref="C94:C95"/>
    <mergeCell ref="C96:C97"/>
    <mergeCell ref="C99:C101"/>
    <mergeCell ref="C102:C103"/>
    <mergeCell ref="C104:C105"/>
    <mergeCell ref="C107:C109"/>
    <mergeCell ref="C112:C127"/>
    <mergeCell ref="C129:C130"/>
    <mergeCell ref="C131:C132"/>
    <mergeCell ref="C134:C136"/>
    <mergeCell ref="C137:C138"/>
    <mergeCell ref="C139:C140"/>
    <mergeCell ref="C143:C144"/>
    <mergeCell ref="C146:C160"/>
    <mergeCell ref="C162:C164"/>
    <mergeCell ref="C165:C166"/>
    <mergeCell ref="C167:C168"/>
    <mergeCell ref="C169:C170"/>
    <mergeCell ref="C172:C173"/>
    <mergeCell ref="U4:U5"/>
  </mergeCells>
  <pageMargins left="0.590551" right="0.590551" top="0.590551" bottom="0.590551" header="0.314961" footer="0.314961"/>
  <pageSetup paperSize="9" orientation="landscape"/>
  <headerFoot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pane ySplit="5" topLeftCell="A6" activePane="bottomLeft" state="frozen"/>
      <selection/>
      <selection pane="bottomLeft" activeCell="A40" sqref="$A40:$XFD40"/>
    </sheetView>
  </sheetViews>
  <sheetFormatPr defaultColWidth="9" defaultRowHeight="14.25"/>
  <cols>
    <col min="1" max="1" width="10.25" style="1"/>
    <col min="2" max="2" width="11" style="2"/>
    <col min="3" max="3" width="11.125" style="2"/>
    <col min="4" max="4" width="10.25" style="2"/>
    <col min="5" max="5" width="9.625" style="2"/>
    <col min="6" max="6" width="9.75" style="2"/>
    <col min="7" max="7" width="9.875" style="2" customWidth="1"/>
    <col min="8" max="8" width="9.875" style="2"/>
    <col min="9" max="10" width="5.875" style="3"/>
    <col min="11" max="11" width="5.875" style="2"/>
    <col min="12" max="12" width="5.75" style="2"/>
    <col min="13" max="13" width="6" style="2"/>
    <col min="14" max="14" width="8.125" style="2"/>
    <col min="15" max="15" width="9.5" style="4"/>
    <col min="16" max="16" width="6.375" style="2"/>
    <col min="17" max="26" width="9" style="2"/>
  </cols>
  <sheetData>
    <row r="1" ht="31.5" customHeight="1" spans="1:16">
      <c r="A1" s="5" t="s">
        <v>249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5"/>
    </row>
    <row r="2" spans="1:16">
      <c r="A2" s="6" t="s">
        <v>69</v>
      </c>
      <c r="B2" s="6"/>
      <c r="C2" s="7" t="s">
        <v>70</v>
      </c>
      <c r="D2" s="8"/>
      <c r="E2" s="9"/>
      <c r="F2" s="9"/>
      <c r="G2" s="10" t="s">
        <v>71</v>
      </c>
      <c r="H2" s="11" t="s">
        <v>250</v>
      </c>
      <c r="I2" s="26"/>
      <c r="J2" s="26"/>
      <c r="K2" s="9"/>
      <c r="L2" s="8">
        <v>12</v>
      </c>
      <c r="M2" s="27" t="s">
        <v>72</v>
      </c>
      <c r="N2" s="28">
        <v>26</v>
      </c>
      <c r="O2" s="29" t="s">
        <v>73</v>
      </c>
      <c r="P2" s="9"/>
    </row>
    <row r="3" ht="18" customHeight="1" spans="1:16">
      <c r="A3" s="12" t="s">
        <v>251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0"/>
    </row>
    <row r="4" ht="20.25" customHeight="1" spans="1:15">
      <c r="A4" s="13" t="s">
        <v>3</v>
      </c>
      <c r="B4" s="14" t="s">
        <v>4</v>
      </c>
      <c r="C4" s="14" t="s">
        <v>252</v>
      </c>
      <c r="D4" s="14"/>
      <c r="E4" s="14"/>
      <c r="F4" s="14"/>
      <c r="G4" s="14"/>
      <c r="H4" s="14"/>
      <c r="I4" s="14" t="s">
        <v>253</v>
      </c>
      <c r="J4" s="14"/>
      <c r="K4" s="14"/>
      <c r="L4" s="14"/>
      <c r="M4" s="14"/>
      <c r="N4" s="14"/>
      <c r="O4" s="14"/>
    </row>
    <row r="5" ht="25.5" customHeight="1" spans="1:15">
      <c r="A5" s="13"/>
      <c r="B5" s="14"/>
      <c r="C5" s="15" t="s">
        <v>254</v>
      </c>
      <c r="D5" s="15" t="s">
        <v>255</v>
      </c>
      <c r="E5" s="15" t="s">
        <v>256</v>
      </c>
      <c r="F5" s="15" t="s">
        <v>257</v>
      </c>
      <c r="G5" s="16" t="s">
        <v>258</v>
      </c>
      <c r="H5" s="16" t="s">
        <v>259</v>
      </c>
      <c r="I5" s="15">
        <v>1</v>
      </c>
      <c r="J5" s="15">
        <v>2</v>
      </c>
      <c r="K5" s="15">
        <v>3</v>
      </c>
      <c r="L5" s="15">
        <v>4</v>
      </c>
      <c r="M5" s="15">
        <v>5</v>
      </c>
      <c r="N5" s="15">
        <v>6</v>
      </c>
      <c r="O5" s="31" t="s">
        <v>8</v>
      </c>
    </row>
    <row r="6" ht="30" customHeight="1" spans="1:15">
      <c r="A6" s="17">
        <v>1991230320</v>
      </c>
      <c r="B6" s="18" t="s">
        <v>12</v>
      </c>
      <c r="C6" s="19"/>
      <c r="D6" s="19"/>
      <c r="E6" s="19"/>
      <c r="F6" s="19"/>
      <c r="G6" s="20"/>
      <c r="H6" s="21"/>
      <c r="I6" s="32"/>
      <c r="J6" s="32"/>
      <c r="K6" s="32"/>
      <c r="L6" s="33"/>
      <c r="M6" s="32"/>
      <c r="N6" s="32"/>
      <c r="O6" s="34">
        <f>SUM(I6:N6)</f>
        <v>0</v>
      </c>
    </row>
    <row r="7" ht="30" customHeight="1" spans="1:15">
      <c r="A7" s="22">
        <v>2005160125</v>
      </c>
      <c r="B7" s="22" t="s">
        <v>14</v>
      </c>
      <c r="C7" s="19"/>
      <c r="D7" s="19"/>
      <c r="E7" s="19"/>
      <c r="F7" s="19"/>
      <c r="G7" s="20"/>
      <c r="H7" s="21"/>
      <c r="I7" s="32"/>
      <c r="J7" s="32"/>
      <c r="K7" s="32"/>
      <c r="L7" s="33"/>
      <c r="M7" s="32"/>
      <c r="N7" s="32"/>
      <c r="O7" s="34">
        <f t="shared" ref="O7:O50" si="0">SUM(I7:N7)</f>
        <v>0</v>
      </c>
    </row>
    <row r="8" ht="30" customHeight="1" spans="1:15">
      <c r="A8" s="22">
        <v>2020230576</v>
      </c>
      <c r="B8" s="18" t="s">
        <v>16</v>
      </c>
      <c r="C8" s="19"/>
      <c r="D8" s="19"/>
      <c r="E8" s="19"/>
      <c r="F8" s="19"/>
      <c r="G8" s="20"/>
      <c r="H8" s="21" t="s">
        <v>260</v>
      </c>
      <c r="I8" s="32"/>
      <c r="J8" s="32"/>
      <c r="K8" s="32"/>
      <c r="L8" s="32"/>
      <c r="M8" s="32"/>
      <c r="N8" s="35">
        <v>2</v>
      </c>
      <c r="O8" s="34">
        <f t="shared" si="0"/>
        <v>2</v>
      </c>
    </row>
    <row r="9" ht="34.5" customHeight="1" spans="1:15">
      <c r="A9" s="22">
        <v>2009230355</v>
      </c>
      <c r="B9" s="22" t="s">
        <v>18</v>
      </c>
      <c r="C9" s="19"/>
      <c r="D9" s="19"/>
      <c r="E9" s="19"/>
      <c r="F9" s="23" t="s">
        <v>261</v>
      </c>
      <c r="G9" s="20" t="s">
        <v>262</v>
      </c>
      <c r="H9" s="21" t="s">
        <v>263</v>
      </c>
      <c r="I9" s="32"/>
      <c r="J9" s="32"/>
      <c r="K9" s="32"/>
      <c r="L9" s="36">
        <v>14</v>
      </c>
      <c r="M9" s="36">
        <v>2</v>
      </c>
      <c r="N9" s="35">
        <v>4</v>
      </c>
      <c r="O9" s="34">
        <f t="shared" si="0"/>
        <v>20</v>
      </c>
    </row>
    <row r="10" ht="30" customHeight="1" spans="1:15">
      <c r="A10" s="17">
        <v>2022230627</v>
      </c>
      <c r="B10" s="18" t="s">
        <v>20</v>
      </c>
      <c r="C10" s="19"/>
      <c r="D10" s="19"/>
      <c r="E10" s="19"/>
      <c r="F10" s="19"/>
      <c r="G10" s="20"/>
      <c r="H10" s="21" t="s">
        <v>260</v>
      </c>
      <c r="I10" s="32"/>
      <c r="J10" s="32"/>
      <c r="K10" s="32"/>
      <c r="L10" s="32"/>
      <c r="M10" s="32"/>
      <c r="N10" s="35">
        <v>2</v>
      </c>
      <c r="O10" s="34">
        <f t="shared" si="0"/>
        <v>2</v>
      </c>
    </row>
    <row r="11" ht="30" customHeight="1" spans="1:15">
      <c r="A11" s="17">
        <v>2023230692</v>
      </c>
      <c r="B11" s="18" t="s">
        <v>22</v>
      </c>
      <c r="C11" s="19"/>
      <c r="D11" s="19"/>
      <c r="E11" s="19"/>
      <c r="F11" s="19"/>
      <c r="G11" s="20"/>
      <c r="H11" s="21" t="s">
        <v>264</v>
      </c>
      <c r="I11" s="32"/>
      <c r="J11" s="32"/>
      <c r="K11" s="32"/>
      <c r="L11" s="32"/>
      <c r="M11" s="32"/>
      <c r="N11" s="35">
        <v>3</v>
      </c>
      <c r="O11" s="34">
        <f t="shared" si="0"/>
        <v>3</v>
      </c>
    </row>
    <row r="12" ht="30" customHeight="1" spans="1:15">
      <c r="A12" s="22">
        <v>1989230354</v>
      </c>
      <c r="B12" s="18" t="s">
        <v>24</v>
      </c>
      <c r="C12" s="19"/>
      <c r="D12" s="19"/>
      <c r="E12" s="19"/>
      <c r="F12" s="19"/>
      <c r="G12" s="20"/>
      <c r="H12" s="21" t="s">
        <v>263</v>
      </c>
      <c r="I12" s="32"/>
      <c r="J12" s="32"/>
      <c r="K12" s="32"/>
      <c r="L12" s="32"/>
      <c r="M12" s="32"/>
      <c r="N12" s="35">
        <v>4</v>
      </c>
      <c r="O12" s="34">
        <f t="shared" si="0"/>
        <v>4</v>
      </c>
    </row>
    <row r="13" ht="30" customHeight="1" spans="1:15">
      <c r="A13" s="17">
        <v>1989230353</v>
      </c>
      <c r="B13" s="18" t="s">
        <v>25</v>
      </c>
      <c r="C13" s="19"/>
      <c r="D13" s="19"/>
      <c r="E13" s="19"/>
      <c r="F13" s="19"/>
      <c r="G13" s="20"/>
      <c r="H13" s="21" t="s">
        <v>265</v>
      </c>
      <c r="I13" s="32"/>
      <c r="J13" s="32"/>
      <c r="K13" s="32"/>
      <c r="L13" s="32"/>
      <c r="M13" s="32"/>
      <c r="N13" s="35">
        <v>14</v>
      </c>
      <c r="O13" s="34">
        <f t="shared" si="0"/>
        <v>14</v>
      </c>
    </row>
    <row r="14" ht="30" customHeight="1" spans="1:15">
      <c r="A14" s="17">
        <v>2018230473</v>
      </c>
      <c r="B14" s="18" t="s">
        <v>26</v>
      </c>
      <c r="C14" s="19"/>
      <c r="D14" s="19"/>
      <c r="E14" s="19"/>
      <c r="F14" s="23" t="s">
        <v>266</v>
      </c>
      <c r="G14" s="20"/>
      <c r="H14" s="21" t="s">
        <v>263</v>
      </c>
      <c r="I14" s="32"/>
      <c r="J14" s="32"/>
      <c r="K14" s="32"/>
      <c r="L14" s="36">
        <v>8</v>
      </c>
      <c r="M14" s="32"/>
      <c r="N14" s="35">
        <v>4</v>
      </c>
      <c r="O14" s="34">
        <f t="shared" si="0"/>
        <v>12</v>
      </c>
    </row>
    <row r="15" ht="60" customHeight="1" spans="1:15">
      <c r="A15" s="17">
        <v>2019230505</v>
      </c>
      <c r="B15" s="18" t="s">
        <v>27</v>
      </c>
      <c r="C15" s="19"/>
      <c r="D15" s="19"/>
      <c r="E15" s="19"/>
      <c r="F15" s="23" t="s">
        <v>267</v>
      </c>
      <c r="G15" s="20" t="s">
        <v>268</v>
      </c>
      <c r="H15" s="21" t="s">
        <v>263</v>
      </c>
      <c r="I15" s="32"/>
      <c r="J15" s="32"/>
      <c r="K15" s="32"/>
      <c r="L15" s="36">
        <v>16</v>
      </c>
      <c r="M15" s="36">
        <v>1</v>
      </c>
      <c r="N15" s="35">
        <v>4</v>
      </c>
      <c r="O15" s="34">
        <f t="shared" si="0"/>
        <v>21</v>
      </c>
    </row>
    <row r="16" ht="43.5" customHeight="1" spans="1:15">
      <c r="A16" s="17">
        <v>2019230506</v>
      </c>
      <c r="B16" s="18" t="s">
        <v>28</v>
      </c>
      <c r="C16" s="19"/>
      <c r="D16" s="19"/>
      <c r="E16" s="23" t="s">
        <v>269</v>
      </c>
      <c r="F16" s="23" t="s">
        <v>270</v>
      </c>
      <c r="G16" s="20" t="s">
        <v>271</v>
      </c>
      <c r="H16" s="21" t="s">
        <v>264</v>
      </c>
      <c r="I16" s="32"/>
      <c r="J16" s="32"/>
      <c r="K16" s="36">
        <v>2</v>
      </c>
      <c r="L16" s="36">
        <v>14</v>
      </c>
      <c r="M16" s="36">
        <v>1</v>
      </c>
      <c r="N16" s="35">
        <v>3</v>
      </c>
      <c r="O16" s="34">
        <f t="shared" si="0"/>
        <v>20</v>
      </c>
    </row>
    <row r="17" ht="30" customHeight="1" spans="1:15">
      <c r="A17" s="17">
        <v>2019230519</v>
      </c>
      <c r="B17" s="18" t="s">
        <v>29</v>
      </c>
      <c r="C17" s="19"/>
      <c r="D17" s="19"/>
      <c r="E17" s="19"/>
      <c r="F17" s="23" t="s">
        <v>272</v>
      </c>
      <c r="G17" s="20"/>
      <c r="H17" s="21" t="s">
        <v>263</v>
      </c>
      <c r="I17" s="32"/>
      <c r="J17" s="32"/>
      <c r="K17" s="32"/>
      <c r="L17" s="36">
        <v>10</v>
      </c>
      <c r="M17" s="32"/>
      <c r="N17" s="35">
        <v>4</v>
      </c>
      <c r="O17" s="34">
        <f t="shared" si="0"/>
        <v>14</v>
      </c>
    </row>
    <row r="18" ht="30" customHeight="1" spans="1:15">
      <c r="A18" s="17">
        <v>2020310556</v>
      </c>
      <c r="B18" s="18" t="s">
        <v>30</v>
      </c>
      <c r="C18" s="19"/>
      <c r="D18" s="19"/>
      <c r="E18" s="23" t="s">
        <v>273</v>
      </c>
      <c r="F18" s="23" t="s">
        <v>274</v>
      </c>
      <c r="G18" s="20"/>
      <c r="H18" s="21" t="s">
        <v>263</v>
      </c>
      <c r="I18" s="32"/>
      <c r="J18" s="32"/>
      <c r="K18" s="36">
        <v>2</v>
      </c>
      <c r="L18" s="37">
        <v>12</v>
      </c>
      <c r="M18" s="32"/>
      <c r="N18" s="32">
        <v>4</v>
      </c>
      <c r="O18" s="34">
        <f t="shared" si="0"/>
        <v>18</v>
      </c>
    </row>
    <row r="19" ht="30" customHeight="1" spans="1:15">
      <c r="A19" s="17">
        <v>2020310557</v>
      </c>
      <c r="B19" s="18" t="s">
        <v>31</v>
      </c>
      <c r="C19" s="19"/>
      <c r="D19" s="19"/>
      <c r="E19" s="19"/>
      <c r="F19" s="23" t="s">
        <v>275</v>
      </c>
      <c r="G19" s="20"/>
      <c r="H19" s="21" t="s">
        <v>264</v>
      </c>
      <c r="I19" s="32"/>
      <c r="J19" s="32"/>
      <c r="K19" s="32"/>
      <c r="L19" s="37">
        <v>16</v>
      </c>
      <c r="M19" s="32"/>
      <c r="N19" s="32">
        <v>3</v>
      </c>
      <c r="O19" s="34">
        <f t="shared" si="0"/>
        <v>19</v>
      </c>
    </row>
    <row r="20" ht="30" customHeight="1" spans="1:15">
      <c r="A20" s="17">
        <v>2021230601</v>
      </c>
      <c r="B20" s="18" t="s">
        <v>32</v>
      </c>
      <c r="C20" s="19"/>
      <c r="D20" s="19"/>
      <c r="E20" s="23" t="s">
        <v>276</v>
      </c>
      <c r="F20" s="23" t="s">
        <v>277</v>
      </c>
      <c r="G20" s="20"/>
      <c r="H20" s="21" t="s">
        <v>264</v>
      </c>
      <c r="I20" s="32"/>
      <c r="J20" s="32"/>
      <c r="K20" s="36">
        <v>2</v>
      </c>
      <c r="L20" s="37">
        <v>12</v>
      </c>
      <c r="M20" s="32"/>
      <c r="N20" s="32">
        <v>3</v>
      </c>
      <c r="O20" s="34">
        <f t="shared" si="0"/>
        <v>17</v>
      </c>
    </row>
    <row r="21" ht="30" customHeight="1" spans="1:15">
      <c r="A21" s="17">
        <v>2021230602</v>
      </c>
      <c r="B21" s="18" t="s">
        <v>33</v>
      </c>
      <c r="C21" s="19"/>
      <c r="D21" s="19"/>
      <c r="E21" s="19"/>
      <c r="F21" s="23" t="s">
        <v>278</v>
      </c>
      <c r="G21" s="20"/>
      <c r="H21" s="21" t="s">
        <v>260</v>
      </c>
      <c r="I21" s="32"/>
      <c r="J21" s="32"/>
      <c r="K21" s="32"/>
      <c r="L21" s="36">
        <v>10</v>
      </c>
      <c r="M21" s="32"/>
      <c r="N21" s="35">
        <v>2</v>
      </c>
      <c r="O21" s="34">
        <f t="shared" si="0"/>
        <v>12</v>
      </c>
    </row>
    <row r="22" ht="30" customHeight="1" spans="1:15">
      <c r="A22" s="22">
        <v>2022230614</v>
      </c>
      <c r="B22" s="22" t="s">
        <v>34</v>
      </c>
      <c r="C22" s="19"/>
      <c r="D22" s="19"/>
      <c r="E22" s="19"/>
      <c r="F22" s="19" t="s">
        <v>279</v>
      </c>
      <c r="G22" s="20"/>
      <c r="H22" s="21" t="s">
        <v>263</v>
      </c>
      <c r="I22" s="32"/>
      <c r="J22" s="32"/>
      <c r="K22" s="32"/>
      <c r="L22" s="32">
        <v>12</v>
      </c>
      <c r="M22" s="32"/>
      <c r="N22" s="35">
        <v>4</v>
      </c>
      <c r="O22" s="34">
        <f t="shared" si="0"/>
        <v>16</v>
      </c>
    </row>
    <row r="23" ht="30" customHeight="1" spans="1:15">
      <c r="A23" s="17">
        <v>2022230619</v>
      </c>
      <c r="B23" s="18" t="s">
        <v>35</v>
      </c>
      <c r="C23" s="19"/>
      <c r="D23" s="19"/>
      <c r="E23" s="19"/>
      <c r="F23" s="23" t="s">
        <v>272</v>
      </c>
      <c r="G23" s="20"/>
      <c r="H23" s="21" t="s">
        <v>280</v>
      </c>
      <c r="I23" s="32"/>
      <c r="J23" s="32"/>
      <c r="K23" s="32"/>
      <c r="L23" s="33">
        <v>10</v>
      </c>
      <c r="M23" s="32"/>
      <c r="N23" s="32">
        <v>6</v>
      </c>
      <c r="O23" s="34">
        <f t="shared" si="0"/>
        <v>16</v>
      </c>
    </row>
    <row r="24" ht="30" customHeight="1" spans="1:15">
      <c r="A24" s="17">
        <v>2022230620</v>
      </c>
      <c r="B24" s="18" t="s">
        <v>36</v>
      </c>
      <c r="C24" s="19"/>
      <c r="D24" s="19"/>
      <c r="E24" s="19"/>
      <c r="F24" s="19"/>
      <c r="G24" s="20"/>
      <c r="H24" s="21" t="s">
        <v>281</v>
      </c>
      <c r="I24" s="32"/>
      <c r="J24" s="32"/>
      <c r="K24" s="32"/>
      <c r="L24" s="33"/>
      <c r="M24" s="32"/>
      <c r="N24" s="32">
        <v>15</v>
      </c>
      <c r="O24" s="34">
        <f t="shared" si="0"/>
        <v>15</v>
      </c>
    </row>
    <row r="25" ht="30" customHeight="1" spans="1:15">
      <c r="A25" s="17">
        <v>2022230626</v>
      </c>
      <c r="B25" s="18" t="s">
        <v>37</v>
      </c>
      <c r="C25" s="19"/>
      <c r="D25" s="19"/>
      <c r="E25" s="19"/>
      <c r="F25" s="19" t="s">
        <v>282</v>
      </c>
      <c r="G25" s="20" t="s">
        <v>283</v>
      </c>
      <c r="H25" s="21" t="s">
        <v>284</v>
      </c>
      <c r="I25" s="32"/>
      <c r="J25" s="32"/>
      <c r="K25" s="32"/>
      <c r="L25" s="33">
        <v>4</v>
      </c>
      <c r="M25" s="32">
        <v>1</v>
      </c>
      <c r="N25" s="32">
        <v>17</v>
      </c>
      <c r="O25" s="34">
        <f t="shared" si="0"/>
        <v>22</v>
      </c>
    </row>
    <row r="26" ht="30" customHeight="1" spans="1:15">
      <c r="A26" s="17">
        <v>2022230628</v>
      </c>
      <c r="B26" s="18" t="s">
        <v>38</v>
      </c>
      <c r="C26" s="19"/>
      <c r="D26" s="19"/>
      <c r="E26" s="19"/>
      <c r="F26" s="23" t="s">
        <v>272</v>
      </c>
      <c r="G26" s="20"/>
      <c r="H26" s="21" t="s">
        <v>285</v>
      </c>
      <c r="I26" s="32"/>
      <c r="J26" s="32"/>
      <c r="K26" s="32"/>
      <c r="L26" s="37">
        <v>10</v>
      </c>
      <c r="M26" s="32"/>
      <c r="N26" s="32">
        <v>5</v>
      </c>
      <c r="O26" s="34">
        <f t="shared" si="0"/>
        <v>15</v>
      </c>
    </row>
    <row r="27" ht="30" customHeight="1" spans="1:15">
      <c r="A27" s="17">
        <v>2022230629</v>
      </c>
      <c r="B27" s="18" t="s">
        <v>39</v>
      </c>
      <c r="C27" s="19"/>
      <c r="D27" s="19"/>
      <c r="E27" s="19"/>
      <c r="F27" s="23" t="s">
        <v>272</v>
      </c>
      <c r="G27" s="20"/>
      <c r="H27" s="21" t="s">
        <v>285</v>
      </c>
      <c r="I27" s="32"/>
      <c r="J27" s="32"/>
      <c r="K27" s="32"/>
      <c r="L27" s="33">
        <v>10</v>
      </c>
      <c r="M27" s="32"/>
      <c r="N27" s="32">
        <v>5</v>
      </c>
      <c r="O27" s="34">
        <f t="shared" si="0"/>
        <v>15</v>
      </c>
    </row>
    <row r="28" ht="30" customHeight="1" spans="1:15">
      <c r="A28" s="17">
        <v>2022230630</v>
      </c>
      <c r="B28" s="18" t="s">
        <v>40</v>
      </c>
      <c r="C28" s="19"/>
      <c r="D28" s="19"/>
      <c r="E28" s="19"/>
      <c r="F28" s="19"/>
      <c r="G28" s="20"/>
      <c r="H28" s="21"/>
      <c r="I28" s="32"/>
      <c r="J28" s="32"/>
      <c r="K28" s="32"/>
      <c r="L28" s="33"/>
      <c r="M28" s="32"/>
      <c r="N28" s="32"/>
      <c r="O28" s="34">
        <f t="shared" si="0"/>
        <v>0</v>
      </c>
    </row>
    <row r="29" ht="53" customHeight="1" spans="1:15">
      <c r="A29" s="17">
        <v>2022230631</v>
      </c>
      <c r="B29" s="18" t="s">
        <v>42</v>
      </c>
      <c r="C29" s="19"/>
      <c r="D29" s="19"/>
      <c r="E29" s="23" t="s">
        <v>286</v>
      </c>
      <c r="F29" s="23" t="s">
        <v>287</v>
      </c>
      <c r="G29" s="20"/>
      <c r="H29" s="21" t="s">
        <v>288</v>
      </c>
      <c r="I29" s="32"/>
      <c r="J29" s="32"/>
      <c r="K29" s="32">
        <v>2</v>
      </c>
      <c r="L29" s="33">
        <v>8</v>
      </c>
      <c r="M29" s="32"/>
      <c r="N29" s="32">
        <v>10</v>
      </c>
      <c r="O29" s="34">
        <f t="shared" si="0"/>
        <v>20</v>
      </c>
    </row>
    <row r="30" ht="30" customHeight="1" spans="1:15">
      <c r="A30" s="17">
        <v>2023230693</v>
      </c>
      <c r="B30" s="18" t="s">
        <v>43</v>
      </c>
      <c r="C30" s="19"/>
      <c r="D30" s="19"/>
      <c r="E30" s="19"/>
      <c r="F30" s="23"/>
      <c r="G30" s="20"/>
      <c r="H30" s="21" t="s">
        <v>281</v>
      </c>
      <c r="I30" s="32"/>
      <c r="J30" s="32"/>
      <c r="K30" s="32"/>
      <c r="L30" s="33"/>
      <c r="M30" s="32"/>
      <c r="N30" s="32">
        <v>15</v>
      </c>
      <c r="O30" s="34">
        <f t="shared" si="0"/>
        <v>15</v>
      </c>
    </row>
    <row r="31" ht="30" customHeight="1" spans="1:15">
      <c r="A31" s="17">
        <v>2023230694</v>
      </c>
      <c r="B31" s="18" t="s">
        <v>44</v>
      </c>
      <c r="C31" s="19"/>
      <c r="D31" s="19"/>
      <c r="E31" s="19"/>
      <c r="F31" s="23" t="s">
        <v>289</v>
      </c>
      <c r="G31" s="23" t="s">
        <v>290</v>
      </c>
      <c r="H31" s="21" t="s">
        <v>280</v>
      </c>
      <c r="I31" s="32"/>
      <c r="J31" s="32"/>
      <c r="K31" s="32"/>
      <c r="L31" s="33">
        <v>8</v>
      </c>
      <c r="M31" s="32">
        <v>1</v>
      </c>
      <c r="N31" s="32">
        <v>6</v>
      </c>
      <c r="O31" s="34">
        <f t="shared" si="0"/>
        <v>15</v>
      </c>
    </row>
    <row r="32" ht="30" customHeight="1" spans="1:15">
      <c r="A32" s="22">
        <v>2023230695</v>
      </c>
      <c r="B32" s="22" t="s">
        <v>45</v>
      </c>
      <c r="C32" s="19"/>
      <c r="D32" s="19"/>
      <c r="E32" s="19"/>
      <c r="F32" s="23" t="s">
        <v>291</v>
      </c>
      <c r="G32" s="20"/>
      <c r="H32" s="21" t="s">
        <v>263</v>
      </c>
      <c r="I32" s="32"/>
      <c r="J32" s="32"/>
      <c r="K32" s="32"/>
      <c r="L32" s="37">
        <v>16</v>
      </c>
      <c r="M32" s="32"/>
      <c r="N32" s="32">
        <v>4</v>
      </c>
      <c r="O32" s="34">
        <f t="shared" si="0"/>
        <v>20</v>
      </c>
    </row>
    <row r="33" ht="30" customHeight="1" spans="1:15">
      <c r="A33" s="22">
        <v>2024230724</v>
      </c>
      <c r="B33" s="22" t="s">
        <v>46</v>
      </c>
      <c r="C33" s="19"/>
      <c r="D33" s="19"/>
      <c r="E33" s="23" t="s">
        <v>292</v>
      </c>
      <c r="F33" s="23" t="s">
        <v>293</v>
      </c>
      <c r="G33" s="20"/>
      <c r="H33" s="21" t="s">
        <v>263</v>
      </c>
      <c r="I33" s="32"/>
      <c r="J33" s="32"/>
      <c r="K33" s="36">
        <v>2</v>
      </c>
      <c r="L33" s="37">
        <v>18</v>
      </c>
      <c r="M33" s="32"/>
      <c r="N33" s="32">
        <v>4</v>
      </c>
      <c r="O33" s="34">
        <f t="shared" si="0"/>
        <v>24</v>
      </c>
    </row>
    <row r="34" ht="30" customHeight="1" spans="1:15">
      <c r="A34" s="22">
        <v>2024230725</v>
      </c>
      <c r="B34" s="22" t="s">
        <v>47</v>
      </c>
      <c r="C34" s="19"/>
      <c r="D34" s="19"/>
      <c r="E34" s="19"/>
      <c r="F34" s="23" t="s">
        <v>294</v>
      </c>
      <c r="G34" s="20"/>
      <c r="H34" s="21" t="s">
        <v>280</v>
      </c>
      <c r="I34" s="32"/>
      <c r="J34" s="32"/>
      <c r="K34" s="32"/>
      <c r="L34" s="33">
        <v>6</v>
      </c>
      <c r="M34" s="32"/>
      <c r="N34" s="32">
        <v>6</v>
      </c>
      <c r="O34" s="34">
        <f t="shared" si="0"/>
        <v>12</v>
      </c>
    </row>
    <row r="35" ht="30" customHeight="1" spans="1:15">
      <c r="A35" s="22">
        <v>2024230726</v>
      </c>
      <c r="B35" s="22" t="s">
        <v>48</v>
      </c>
      <c r="C35" s="19"/>
      <c r="D35" s="19"/>
      <c r="E35" s="19"/>
      <c r="F35" s="23" t="s">
        <v>295</v>
      </c>
      <c r="G35" s="20" t="s">
        <v>296</v>
      </c>
      <c r="H35" s="21" t="s">
        <v>264</v>
      </c>
      <c r="I35" s="32"/>
      <c r="J35" s="32"/>
      <c r="K35" s="32"/>
      <c r="L35" s="33">
        <v>10</v>
      </c>
      <c r="M35" s="32">
        <v>1</v>
      </c>
      <c r="N35" s="32">
        <v>3</v>
      </c>
      <c r="O35" s="34">
        <f t="shared" si="0"/>
        <v>14</v>
      </c>
    </row>
    <row r="36" ht="30" customHeight="1" spans="1:15">
      <c r="A36" s="22">
        <v>2024230744</v>
      </c>
      <c r="B36" s="22" t="s">
        <v>49</v>
      </c>
      <c r="C36" s="19"/>
      <c r="D36" s="19"/>
      <c r="E36" s="19"/>
      <c r="F36" s="23" t="s">
        <v>297</v>
      </c>
      <c r="G36" s="20"/>
      <c r="H36" s="21" t="s">
        <v>264</v>
      </c>
      <c r="I36" s="32"/>
      <c r="J36" s="32"/>
      <c r="K36" s="32"/>
      <c r="L36" s="33">
        <v>14</v>
      </c>
      <c r="M36" s="32"/>
      <c r="N36" s="32">
        <v>3</v>
      </c>
      <c r="O36" s="34">
        <f t="shared" si="0"/>
        <v>17</v>
      </c>
    </row>
    <row r="37" ht="30" customHeight="1" spans="1:15">
      <c r="A37" s="17">
        <v>2024230745</v>
      </c>
      <c r="B37" s="18" t="s">
        <v>50</v>
      </c>
      <c r="C37" s="19"/>
      <c r="D37" s="19"/>
      <c r="E37" s="19"/>
      <c r="F37" s="19" t="s">
        <v>298</v>
      </c>
      <c r="G37" s="20"/>
      <c r="H37" s="21" t="s">
        <v>260</v>
      </c>
      <c r="I37" s="32"/>
      <c r="J37" s="32"/>
      <c r="K37" s="32"/>
      <c r="L37" s="33">
        <v>6</v>
      </c>
      <c r="M37" s="32"/>
      <c r="N37" s="32">
        <v>2</v>
      </c>
      <c r="O37" s="34">
        <f t="shared" si="0"/>
        <v>8</v>
      </c>
    </row>
    <row r="38" ht="30" customHeight="1" spans="1:15">
      <c r="A38" s="22">
        <v>1992230322</v>
      </c>
      <c r="B38" s="22" t="s">
        <v>51</v>
      </c>
      <c r="C38" s="19"/>
      <c r="D38" s="19"/>
      <c r="E38" s="19"/>
      <c r="F38" s="19"/>
      <c r="G38" s="20"/>
      <c r="H38" s="21"/>
      <c r="I38" s="32"/>
      <c r="J38" s="32"/>
      <c r="K38" s="32"/>
      <c r="L38" s="33"/>
      <c r="M38" s="32"/>
      <c r="N38" s="32"/>
      <c r="O38" s="34">
        <f t="shared" si="0"/>
        <v>0</v>
      </c>
    </row>
    <row r="39" ht="30" customHeight="1" spans="1:15">
      <c r="A39" s="17">
        <v>2016220454</v>
      </c>
      <c r="B39" s="18" t="s">
        <v>53</v>
      </c>
      <c r="C39" s="19"/>
      <c r="D39" s="19"/>
      <c r="E39" s="19"/>
      <c r="F39" s="19"/>
      <c r="G39" s="20"/>
      <c r="H39" s="21" t="s">
        <v>299</v>
      </c>
      <c r="I39" s="32"/>
      <c r="J39" s="32"/>
      <c r="K39" s="32"/>
      <c r="L39" s="33"/>
      <c r="M39" s="32"/>
      <c r="N39" s="32">
        <v>1</v>
      </c>
      <c r="O39" s="34">
        <f t="shared" si="0"/>
        <v>1</v>
      </c>
    </row>
    <row r="40" ht="30" customHeight="1" spans="1:15">
      <c r="A40" s="17">
        <v>2018210472</v>
      </c>
      <c r="B40" s="18" t="s">
        <v>55</v>
      </c>
      <c r="C40" s="19"/>
      <c r="D40" s="19"/>
      <c r="E40" s="19"/>
      <c r="F40" s="19"/>
      <c r="G40" s="20"/>
      <c r="H40" s="21" t="s">
        <v>260</v>
      </c>
      <c r="I40" s="32"/>
      <c r="J40" s="32"/>
      <c r="K40" s="32"/>
      <c r="L40" s="33"/>
      <c r="M40" s="32"/>
      <c r="N40" s="32">
        <v>2</v>
      </c>
      <c r="O40" s="34">
        <f t="shared" si="0"/>
        <v>2</v>
      </c>
    </row>
    <row r="41" ht="30" customHeight="1" spans="1:15">
      <c r="A41" s="17" t="s">
        <v>57</v>
      </c>
      <c r="B41" s="18" t="s">
        <v>58</v>
      </c>
      <c r="C41" s="19"/>
      <c r="D41" s="19"/>
      <c r="E41" s="19"/>
      <c r="F41" s="19"/>
      <c r="G41" s="20"/>
      <c r="H41" s="21"/>
      <c r="I41" s="32"/>
      <c r="J41" s="32"/>
      <c r="K41" s="32"/>
      <c r="L41" s="33"/>
      <c r="M41" s="32"/>
      <c r="N41" s="32"/>
      <c r="O41" s="34">
        <f t="shared" si="0"/>
        <v>0</v>
      </c>
    </row>
    <row r="42" ht="30" customHeight="1" spans="1:15">
      <c r="A42" s="17" t="s">
        <v>57</v>
      </c>
      <c r="B42" s="18" t="s">
        <v>59</v>
      </c>
      <c r="C42" s="19"/>
      <c r="D42" s="19"/>
      <c r="E42" s="19"/>
      <c r="F42" s="19"/>
      <c r="G42" s="20"/>
      <c r="H42" s="21"/>
      <c r="I42" s="32"/>
      <c r="J42" s="32"/>
      <c r="K42" s="32"/>
      <c r="L42" s="33"/>
      <c r="M42" s="32"/>
      <c r="N42" s="32"/>
      <c r="O42" s="34">
        <f t="shared" si="0"/>
        <v>0</v>
      </c>
    </row>
    <row r="43" ht="30" customHeight="1" spans="1:15">
      <c r="A43" s="17" t="s">
        <v>57</v>
      </c>
      <c r="B43" s="18" t="s">
        <v>60</v>
      </c>
      <c r="C43" s="19"/>
      <c r="D43" s="19"/>
      <c r="E43" s="19"/>
      <c r="F43" s="19"/>
      <c r="G43" s="20"/>
      <c r="H43" s="21"/>
      <c r="I43" s="32"/>
      <c r="J43" s="32"/>
      <c r="K43" s="32"/>
      <c r="L43" s="33"/>
      <c r="M43" s="32"/>
      <c r="N43" s="32"/>
      <c r="O43" s="34">
        <f t="shared" si="0"/>
        <v>0</v>
      </c>
    </row>
    <row r="44" ht="30" customHeight="1" spans="1:15">
      <c r="A44" s="18" t="s">
        <v>57</v>
      </c>
      <c r="B44" s="18" t="s">
        <v>61</v>
      </c>
      <c r="C44" s="19"/>
      <c r="D44" s="19"/>
      <c r="E44" s="19"/>
      <c r="F44" s="19"/>
      <c r="G44" s="20"/>
      <c r="H44" s="21"/>
      <c r="I44" s="32"/>
      <c r="J44" s="32"/>
      <c r="K44" s="32"/>
      <c r="L44" s="33"/>
      <c r="M44" s="32"/>
      <c r="N44" s="32"/>
      <c r="O44" s="34">
        <f t="shared" si="0"/>
        <v>0</v>
      </c>
    </row>
    <row r="45" ht="30" customHeight="1" spans="1:15">
      <c r="A45" s="18" t="s">
        <v>57</v>
      </c>
      <c r="B45" s="18" t="s">
        <v>62</v>
      </c>
      <c r="C45" s="19"/>
      <c r="D45" s="19"/>
      <c r="E45" s="19"/>
      <c r="F45" s="19"/>
      <c r="G45" s="20"/>
      <c r="H45" s="21"/>
      <c r="I45" s="32"/>
      <c r="J45" s="32"/>
      <c r="K45" s="32"/>
      <c r="L45" s="33"/>
      <c r="M45" s="32"/>
      <c r="N45" s="32"/>
      <c r="O45" s="34">
        <f t="shared" si="0"/>
        <v>0</v>
      </c>
    </row>
    <row r="46" ht="30" customHeight="1" spans="1:15">
      <c r="A46" s="18" t="s">
        <v>57</v>
      </c>
      <c r="B46" s="18" t="s">
        <v>63</v>
      </c>
      <c r="C46" s="19"/>
      <c r="D46" s="19"/>
      <c r="E46" s="19"/>
      <c r="F46" s="19"/>
      <c r="G46" s="20"/>
      <c r="H46" s="21"/>
      <c r="I46" s="32"/>
      <c r="J46" s="32"/>
      <c r="K46" s="32"/>
      <c r="L46" s="33"/>
      <c r="M46" s="32"/>
      <c r="N46" s="32"/>
      <c r="O46" s="34">
        <f t="shared" si="0"/>
        <v>0</v>
      </c>
    </row>
    <row r="47" ht="30" customHeight="1" spans="1:15">
      <c r="A47" s="18" t="s">
        <v>57</v>
      </c>
      <c r="B47" s="18" t="s">
        <v>64</v>
      </c>
      <c r="C47" s="19"/>
      <c r="D47" s="19"/>
      <c r="E47" s="19"/>
      <c r="F47" s="19"/>
      <c r="G47" s="20"/>
      <c r="H47" s="21"/>
      <c r="I47" s="32"/>
      <c r="J47" s="32"/>
      <c r="K47" s="32"/>
      <c r="L47" s="33"/>
      <c r="M47" s="32"/>
      <c r="N47" s="32"/>
      <c r="O47" s="34">
        <f t="shared" si="0"/>
        <v>0</v>
      </c>
    </row>
    <row r="48" ht="30" customHeight="1" spans="1:15">
      <c r="A48" s="18" t="s">
        <v>57</v>
      </c>
      <c r="B48" s="18" t="s">
        <v>65</v>
      </c>
      <c r="C48" s="19"/>
      <c r="D48" s="19"/>
      <c r="E48" s="19"/>
      <c r="F48" s="19"/>
      <c r="G48" s="20"/>
      <c r="H48" s="21"/>
      <c r="I48" s="32"/>
      <c r="J48" s="32"/>
      <c r="K48" s="32"/>
      <c r="L48" s="33"/>
      <c r="M48" s="32"/>
      <c r="N48" s="32"/>
      <c r="O48" s="34">
        <f t="shared" si="0"/>
        <v>0</v>
      </c>
    </row>
    <row r="49" ht="30" customHeight="1" spans="1:15">
      <c r="A49" s="18" t="s">
        <v>57</v>
      </c>
      <c r="B49" s="18" t="s">
        <v>66</v>
      </c>
      <c r="C49" s="19"/>
      <c r="D49" s="19"/>
      <c r="E49" s="19"/>
      <c r="F49" s="19"/>
      <c r="G49" s="20"/>
      <c r="H49" s="21"/>
      <c r="I49" s="32"/>
      <c r="J49" s="32"/>
      <c r="K49" s="32"/>
      <c r="L49" s="33"/>
      <c r="M49" s="32"/>
      <c r="N49" s="32"/>
      <c r="O49" s="34">
        <f t="shared" si="0"/>
        <v>0</v>
      </c>
    </row>
    <row r="50" ht="30" customHeight="1" spans="1:15">
      <c r="A50" s="24" t="s">
        <v>57</v>
      </c>
      <c r="B50" s="24" t="s">
        <v>67</v>
      </c>
      <c r="C50" s="19"/>
      <c r="D50" s="19"/>
      <c r="E50" s="19"/>
      <c r="F50" s="19"/>
      <c r="G50" s="20"/>
      <c r="H50" s="21"/>
      <c r="I50" s="32"/>
      <c r="J50" s="32"/>
      <c r="K50" s="32"/>
      <c r="L50" s="33"/>
      <c r="M50" s="32"/>
      <c r="N50" s="32"/>
      <c r="O50" s="34">
        <f t="shared" si="0"/>
        <v>0</v>
      </c>
    </row>
  </sheetData>
  <mergeCells count="8">
    <mergeCell ref="A1:O1"/>
    <mergeCell ref="A2:B2"/>
    <mergeCell ref="C2:D2"/>
    <mergeCell ref="A3:O3"/>
    <mergeCell ref="C4:H4"/>
    <mergeCell ref="I4:O4"/>
    <mergeCell ref="A4:A5"/>
    <mergeCell ref="B4:B5"/>
  </mergeCells>
  <printOptions horizontalCentered="1"/>
  <pageMargins left="0.590551" right="0.590551" top="0.590551" bottom="0.590551" header="0.314961" footer="0.314961"/>
  <pageSetup paperSize="9" orientation="landscape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教师工作量汇总表</vt:lpstr>
      <vt:lpstr>教学工作量</vt:lpstr>
      <vt:lpstr>其他工作量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2025-12-22T16:44:00Z</dcterms:created>
  <dcterms:modified xsi:type="dcterms:W3CDTF">2026-01-09T01:04:17Z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9984C2FAFB8143C1B311BB461D9D46F6_12</vt:lpwstr>
  </property>
  <property fmtid="{D5CDD505-2E9C-101B-9397-08002B2CF9AE}" pid="3" name="KSOProductBuildVer">
    <vt:lpwstr>2052-12.1.0.16250</vt:lpwstr>
  </property>
</Properties>
</file>